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91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2" i="68" l="1"/>
  <c r="B1" i="68"/>
  <c r="E10" i="40" l="1"/>
  <c r="D10" i="40"/>
  <c r="C10" i="40"/>
  <c r="F10" i="40" l="1"/>
  <c r="G10" i="40" s="1"/>
  <c r="N19" i="63"/>
  <c r="M19" i="63"/>
  <c r="O19" i="63" s="1"/>
  <c r="D15" i="48" l="1"/>
  <c r="G22" i="50" l="1"/>
  <c r="G17" i="50"/>
  <c r="F17" i="50"/>
  <c r="E17" i="50"/>
  <c r="D17" i="50"/>
  <c r="D22" i="50" s="1"/>
  <c r="C17" i="50"/>
  <c r="G12" i="50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M46" i="67"/>
  <c r="L46" i="67"/>
  <c r="K46" i="67"/>
  <c r="J46" i="67"/>
  <c r="I46" i="67"/>
  <c r="H46" i="67"/>
  <c r="G46" i="67"/>
  <c r="F46" i="67"/>
  <c r="E46" i="67"/>
  <c r="D46" i="67"/>
  <c r="C46" i="67"/>
  <c r="N45" i="67"/>
  <c r="N44" i="67"/>
  <c r="N43" i="67"/>
  <c r="N42" i="67"/>
  <c r="N41" i="67"/>
  <c r="N40" i="67"/>
  <c r="N39" i="67"/>
  <c r="N38" i="67"/>
  <c r="O33" i="67"/>
  <c r="N33" i="67"/>
  <c r="M33" i="67"/>
  <c r="L33" i="67"/>
  <c r="K33" i="67"/>
  <c r="J33" i="67"/>
  <c r="I33" i="67"/>
  <c r="H33" i="67"/>
  <c r="G33" i="67"/>
  <c r="F33" i="67"/>
  <c r="E33" i="67"/>
  <c r="D33" i="67"/>
  <c r="C33" i="67"/>
  <c r="P32" i="67"/>
  <c r="P31" i="67"/>
  <c r="P30" i="67"/>
  <c r="P29" i="67"/>
  <c r="P28" i="67"/>
  <c r="P27" i="67"/>
  <c r="P26" i="67"/>
  <c r="P25" i="67"/>
  <c r="P24" i="67"/>
  <c r="P23" i="67"/>
  <c r="S18" i="67"/>
  <c r="R18" i="67"/>
  <c r="Q18" i="67"/>
  <c r="P18" i="67"/>
  <c r="O18" i="67"/>
  <c r="N18" i="67"/>
  <c r="M18" i="67"/>
  <c r="L18" i="67"/>
  <c r="K18" i="67"/>
  <c r="J18" i="67"/>
  <c r="I18" i="67"/>
  <c r="H18" i="67"/>
  <c r="G18" i="67"/>
  <c r="F18" i="67"/>
  <c r="E18" i="67"/>
  <c r="D18" i="67"/>
  <c r="C18" i="67"/>
  <c r="T17" i="67"/>
  <c r="T16" i="67"/>
  <c r="T15" i="67"/>
  <c r="T14" i="67"/>
  <c r="T13" i="67"/>
  <c r="T12" i="67"/>
  <c r="T11" i="67"/>
  <c r="T10" i="67"/>
  <c r="T9" i="67"/>
  <c r="P33" i="67" l="1"/>
  <c r="E22" i="48"/>
  <c r="T18" i="67"/>
  <c r="N46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<sst xmlns="http://schemas.openxmlformats.org/spreadsheetml/2006/main" count="285" uniqueCount="174">
  <si>
    <t>a</t>
  </si>
  <si>
    <t>b</t>
  </si>
  <si>
    <t>c</t>
  </si>
  <si>
    <t>d</t>
  </si>
  <si>
    <t>e</t>
  </si>
  <si>
    <t>T</t>
  </si>
  <si>
    <t>T-1</t>
  </si>
  <si>
    <t>T-2</t>
  </si>
  <si>
    <t>f</t>
  </si>
  <si>
    <t xml:space="preserve">                                                                </t>
  </si>
  <si>
    <t>XXX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</si>
  <si>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</si>
  <si>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</si>
  <si>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</si>
  <si>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</si>
  <si>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</si>
  <si>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</si>
  <si>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</si>
  <si>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</si>
  <si>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</si>
  <si>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</si>
  <si>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</si>
  <si>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</si>
  <si>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</si>
  <si>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</si>
  <si>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</si>
  <si>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</si>
  <si>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</si>
  <si>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</si>
  <si>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</si>
  <si>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</si>
  <si>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</si>
  <si>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</si>
  <si>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</si>
  <si>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</si>
  <si>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</si>
  <si>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</si>
  <si>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</si>
  <si>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</si>
  <si>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</si>
  <si>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</si>
  <si>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</si>
  <si>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</si>
  <si>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</si>
  <si>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</si>
  <si>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</si>
  <si>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</si>
  <si>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</si>
  <si>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</si>
  <si>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</si>
  <si>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</si>
  <si>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</si>
  <si>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</si>
  <si>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</si>
  <si>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</si>
  <si>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</si>
  <si>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</si>
  <si>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</si>
  <si>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</si>
  <si>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</si>
  <si>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</si>
  <si>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</si>
  <si>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</si>
  <si>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</si>
  <si>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</si>
  <si>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</si>
  <si>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</si>
  <si>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</si>
  <si>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</si>
  <si>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</si>
  <si>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</si>
  <si>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</si>
  <si>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</si>
  <si>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</si>
  <si>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</si>
  <si>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</si>
  <si>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</si>
  <si>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</si>
  <si>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</si>
  <si>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</si>
  <si>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</si>
  <si>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</si>
  <si>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</si>
  <si>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</si>
  <si>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</si>
  <si>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</si>
  <si>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</si>
  <si>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</si>
  <si>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</si>
  <si>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</si>
  <si>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</si>
  <si>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</si>
  <si>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</si>
  <si>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</si>
  <si>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</si>
  <si>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</si>
  <si>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</si>
  <si>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</si>
  <si>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</si>
  <si>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</si>
  <si>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</si>
  <si>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</si>
  <si>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</si>
  <si>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</si>
  <si>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</si>
  <si>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</si>
  <si>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</si>
  <si>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</si>
  <si>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</si>
  <si>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</si>
  <si>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</si>
  <si>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</si>
  <si>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</si>
  <si>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</si>
  <si>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</si>
  <si>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</si>
  <si>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</si>
  <si>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</si>
  <si>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</si>
  <si>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</si>
  <si>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</si>
  <si>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</si>
  <si>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</si>
  <si>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</si>
  <si>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</si>
  <si>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</si>
  <si>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</si>
  <si>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</si>
  <si>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</si>
  <si>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</si>
  <si>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</si>
  <si>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</si>
  <si>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</si>
  <si>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</si>
  <si>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</si>
  <si>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</si>
  <si>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</si>
  <si>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</si>
  <si>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</si>
  <si>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</si>
  <si>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</si>
  <si>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</si>
  <si>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</si>
  <si>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</si>
  <si>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</si>
  <si>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</si>
  <si>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</si>
  <si>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</si>
  <si>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</si>
  <si>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</si>
  <si>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</si>
  <si>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</si>
  <si>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</si>
  <si>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</si>
  <si>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</si>
  <si>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Mandatory cash balance with the NBG</t>
  </si>
  <si>
    <t>Due from banks</t>
  </si>
  <si>
    <t>Loans to customers</t>
  </si>
  <si>
    <t xml:space="preserve">Investments available for sale </t>
  </si>
  <si>
    <t xml:space="preserve">Investments held to maturity </t>
  </si>
  <si>
    <t>Property and equipment</t>
  </si>
  <si>
    <t>Intangible assets</t>
  </si>
  <si>
    <t>Other assets</t>
  </si>
  <si>
    <t>Deposits by banks</t>
  </si>
  <si>
    <t>Deposits by customers</t>
  </si>
  <si>
    <t>Income Tax Liability</t>
  </si>
  <si>
    <t>Lease Liability</t>
  </si>
  <si>
    <t>DEFERRED TAX LIABILITY</t>
  </si>
  <si>
    <t>Other liabilities</t>
  </si>
  <si>
    <t>Subordinated debt</t>
  </si>
  <si>
    <t>Provisions</t>
  </si>
  <si>
    <t>Share capital</t>
  </si>
  <si>
    <t>Revaluation reserve</t>
  </si>
  <si>
    <t>JSC " Halyk Bank Georgia"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</si>
</sst>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0" fontId="90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91" fillId="0" borderId="0" xfId="0" applyFont="1" applyFill="1"/>
    <xf numFmtId="0" fontId="91" fillId="0" borderId="0" xfId="0" applyFont="1"/>
    <xf numFmtId="0" fontId="2" fillId="0" borderId="0" xfId="8" applyFont="1" applyFill="1" applyBorder="1" applyAlignment="1" applyProtection="1"/>
    <xf numFmtId="0" fontId="91" fillId="0" borderId="0" xfId="0" applyFont="1" applyFill="1" applyBorder="1"/>
    <xf numFmtId="0" fontId="91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91" fillId="0" borderId="44" xfId="0" applyFont="1" applyBorder="1" applyAlignment="1">
      <alignment horizontal="center"/>
    </xf>
    <xf numFmtId="167" fontId="91" fillId="0" borderId="2" xfId="0" applyNumberFormat="1" applyFont="1" applyFill="1" applyBorder="1" applyAlignment="1">
      <alignment horizontal="center" vertical="center" textRotation="90" wrapText="1"/>
    </xf>
    <xf numFmtId="193" fontId="91" fillId="0" borderId="2" xfId="0" applyNumberFormat="1" applyFont="1" applyBorder="1" applyAlignment="1" applyProtection="1">
      <alignment horizontal="center" vertical="center"/>
      <protection locked="0"/>
    </xf>
    <xf numFmtId="193" fontId="91" fillId="0" borderId="2" xfId="0" applyNumberFormat="1" applyFont="1" applyBorder="1" applyProtection="1">
      <protection locked="0"/>
    </xf>
    <xf numFmtId="0" fontId="91" fillId="0" borderId="16" xfId="0" applyFont="1" applyBorder="1"/>
    <xf numFmtId="0" fontId="91" fillId="0" borderId="43" xfId="0" applyFont="1" applyBorder="1"/>
    <xf numFmtId="0" fontId="91" fillId="0" borderId="13" xfId="0" applyFont="1" applyBorder="1"/>
    <xf numFmtId="0" fontId="91" fillId="0" borderId="2" xfId="0" applyFont="1" applyFill="1" applyBorder="1" applyAlignment="1">
      <alignment horizontal="center" vertical="center"/>
    </xf>
    <xf numFmtId="0" fontId="91" fillId="0" borderId="2" xfId="0" applyFont="1" applyBorder="1"/>
    <xf numFmtId="0" fontId="2" fillId="0" borderId="13" xfId="8" applyFont="1" applyFill="1" applyBorder="1" applyProtection="1"/>
    <xf numFmtId="0" fontId="91" fillId="0" borderId="2" xfId="0" applyFont="1" applyFill="1" applyBorder="1"/>
    <xf numFmtId="0" fontId="91" fillId="0" borderId="2" xfId="0" applyFont="1" applyBorder="1" applyAlignment="1">
      <alignment horizontal="center"/>
    </xf>
    <xf numFmtId="0" fontId="91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91" fillId="0" borderId="17" xfId="0" applyFont="1" applyFill="1" applyBorder="1"/>
    <xf numFmtId="0" fontId="91" fillId="0" borderId="17" xfId="0" applyFont="1" applyBorder="1" applyAlignment="1">
      <alignment horizontal="center"/>
    </xf>
    <xf numFmtId="0" fontId="91" fillId="0" borderId="17" xfId="0" applyFont="1" applyBorder="1"/>
    <xf numFmtId="0" fontId="91" fillId="0" borderId="18" xfId="0" applyFont="1" applyBorder="1" applyAlignment="1"/>
    <xf numFmtId="0" fontId="2" fillId="0" borderId="47" xfId="20955" applyFont="1" applyFill="1" applyBorder="1" applyAlignment="1" applyProtection="1"/>
    <xf numFmtId="0" fontId="93" fillId="0" borderId="0" xfId="0" applyFont="1" applyFill="1" applyAlignment="1"/>
    <xf numFmtId="0" fontId="91" fillId="0" borderId="0" xfId="0" applyFont="1" applyBorder="1"/>
    <xf numFmtId="0" fontId="91" fillId="0" borderId="42" xfId="0" applyFont="1" applyBorder="1"/>
    <xf numFmtId="0" fontId="91" fillId="0" borderId="11" xfId="0" applyFont="1" applyBorder="1"/>
    <xf numFmtId="0" fontId="91" fillId="0" borderId="11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193" fontId="91" fillId="0" borderId="14" xfId="0" applyNumberFormat="1" applyFont="1" applyBorder="1" applyProtection="1">
      <protection locked="0"/>
    </xf>
    <xf numFmtId="0" fontId="91" fillId="2" borderId="2" xfId="0" applyFont="1" applyFill="1" applyBorder="1"/>
    <xf numFmtId="193" fontId="91" fillId="0" borderId="17" xfId="0" applyNumberFormat="1" applyFont="1" applyBorder="1" applyProtection="1">
      <protection locked="0"/>
    </xf>
    <xf numFmtId="193" fontId="91" fillId="0" borderId="18" xfId="0" applyNumberFormat="1" applyFont="1" applyBorder="1" applyProtection="1">
      <protection locked="0"/>
    </xf>
    <xf numFmtId="0" fontId="91" fillId="0" borderId="10" xfId="0" applyFont="1" applyBorder="1" applyAlignment="1">
      <alignment horizontal="right"/>
    </xf>
    <xf numFmtId="0" fontId="91" fillId="0" borderId="12" xfId="0" applyFont="1" applyBorder="1"/>
    <xf numFmtId="0" fontId="91" fillId="0" borderId="13" xfId="0" applyFont="1" applyBorder="1" applyAlignment="1">
      <alignment horizontal="right"/>
    </xf>
    <xf numFmtId="0" fontId="91" fillId="0" borderId="2" xfId="0" applyFont="1" applyBorder="1" applyAlignment="1">
      <alignment horizontal="center" wrapText="1"/>
    </xf>
    <xf numFmtId="0" fontId="91" fillId="0" borderId="13" xfId="0" applyFont="1" applyBorder="1" applyAlignment="1">
      <alignment horizontal="right" vertical="center"/>
    </xf>
    <xf numFmtId="0" fontId="91" fillId="0" borderId="2" xfId="0" applyFont="1" applyBorder="1" applyAlignment="1">
      <alignment horizontal="left"/>
    </xf>
    <xf numFmtId="0" fontId="91" fillId="0" borderId="0" xfId="0" applyFont="1" applyAlignment="1">
      <alignment horizontal="left" indent="2"/>
    </xf>
    <xf numFmtId="0" fontId="91" fillId="0" borderId="16" xfId="0" applyFont="1" applyBorder="1" applyAlignment="1">
      <alignment horizontal="right" vertical="center"/>
    </xf>
    <xf numFmtId="0" fontId="92" fillId="0" borderId="17" xfId="0" applyFont="1" applyFill="1" applyBorder="1" applyAlignment="1">
      <alignment horizontal="left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left" vertical="top"/>
    </xf>
    <xf numFmtId="0" fontId="92" fillId="0" borderId="0" xfId="0" applyFont="1" applyBorder="1" applyAlignment="1">
      <alignment horizontal="center" vertical="center"/>
    </xf>
    <xf numFmtId="0" fontId="91" fillId="0" borderId="10" xfId="0" applyFont="1" applyBorder="1" applyAlignment="1">
      <alignment horizontal="right" vertical="center"/>
    </xf>
    <xf numFmtId="0" fontId="91" fillId="0" borderId="11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left" vertical="center" wrapText="1"/>
    </xf>
    <xf numFmtId="0" fontId="91" fillId="0" borderId="0" xfId="0" applyFont="1" applyAlignment="1"/>
    <xf numFmtId="0" fontId="91" fillId="0" borderId="13" xfId="0" applyFont="1" applyBorder="1" applyAlignment="1">
      <alignment horizontal="right" vertical="center" wrapText="1"/>
    </xf>
    <xf numFmtId="0" fontId="91" fillId="0" borderId="2" xfId="0" applyFont="1" applyBorder="1" applyAlignment="1">
      <alignment vertical="center" wrapText="1"/>
    </xf>
    <xf numFmtId="193" fontId="91" fillId="0" borderId="2" xfId="0" applyNumberFormat="1" applyFont="1" applyBorder="1" applyAlignment="1" applyProtection="1">
      <alignment vertical="center" wrapText="1"/>
      <protection locked="0"/>
    </xf>
    <xf numFmtId="193" fontId="91" fillId="0" borderId="14" xfId="0" applyNumberFormat="1" applyFont="1" applyBorder="1" applyAlignment="1" applyProtection="1">
      <alignment vertical="center" wrapText="1"/>
      <protection locked="0"/>
    </xf>
    <xf numFmtId="193" fontId="91" fillId="35" borderId="2" xfId="0" applyNumberFormat="1" applyFont="1" applyFill="1" applyBorder="1" applyAlignment="1">
      <alignment vertical="center" wrapText="1"/>
    </xf>
    <xf numFmtId="193" fontId="91" fillId="35" borderId="14" xfId="0" applyNumberFormat="1" applyFont="1" applyFill="1" applyBorder="1" applyAlignment="1">
      <alignment vertical="center" wrapText="1"/>
    </xf>
    <xf numFmtId="0" fontId="91" fillId="0" borderId="2" xfId="0" applyFont="1" applyBorder="1" applyAlignment="1">
      <alignment horizontal="left" vertical="center" wrapText="1" indent="1"/>
    </xf>
    <xf numFmtId="0" fontId="91" fillId="0" borderId="2" xfId="0" applyFont="1" applyBorder="1" applyAlignment="1">
      <alignment horizontal="left" vertical="center" wrapText="1" indent="4"/>
    </xf>
    <xf numFmtId="193" fontId="91" fillId="0" borderId="2" xfId="0" applyNumberFormat="1" applyFont="1" applyBorder="1" applyAlignment="1" applyProtection="1">
      <alignment horizontal="center" vertical="center" wrapText="1"/>
      <protection locked="0"/>
    </xf>
    <xf numFmtId="193" fontId="91" fillId="0" borderId="14" xfId="0" applyNumberFormat="1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>
      <alignment vertical="center" wrapText="1"/>
    </xf>
    <xf numFmtId="193" fontId="91" fillId="35" borderId="2" xfId="0" applyNumberFormat="1" applyFont="1" applyFill="1" applyBorder="1" applyAlignment="1">
      <alignment horizontal="right" vertical="center" wrapText="1"/>
    </xf>
    <xf numFmtId="193" fontId="91" fillId="35" borderId="14" xfId="0" applyNumberFormat="1" applyFont="1" applyFill="1" applyBorder="1" applyAlignment="1">
      <alignment horizontal="right" vertical="center" wrapText="1"/>
    </xf>
    <xf numFmtId="0" fontId="91" fillId="0" borderId="16" xfId="0" applyFont="1" applyBorder="1" applyAlignment="1">
      <alignment horizontal="right" vertical="center" wrapText="1"/>
    </xf>
    <xf numFmtId="193" fontId="91" fillId="35" borderId="17" xfId="0" applyNumberFormat="1" applyFont="1" applyFill="1" applyBorder="1" applyAlignment="1">
      <alignment horizontal="right" vertical="center" wrapText="1"/>
    </xf>
    <xf numFmtId="193" fontId="91" fillId="35" borderId="18" xfId="0" applyNumberFormat="1" applyFont="1" applyFill="1" applyBorder="1" applyAlignment="1">
      <alignment horizontal="right" vertical="center" wrapText="1"/>
    </xf>
    <xf numFmtId="0" fontId="91" fillId="0" borderId="0" xfId="0" applyFont="1" applyAlignment="1">
      <alignment horizontal="right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10" xfId="0" applyFont="1" applyBorder="1"/>
    <xf numFmtId="0" fontId="91" fillId="0" borderId="1" xfId="0" applyFont="1" applyBorder="1" applyAlignment="1">
      <alignment horizontal="left" vertical="center" wrapText="1"/>
    </xf>
    <xf numFmtId="0" fontId="91" fillId="0" borderId="2" xfId="0" applyFont="1" applyBorder="1" applyAlignment="1">
      <alignment horizontal="left" vertical="center" wrapText="1"/>
    </xf>
    <xf numFmtId="193" fontId="91" fillId="35" borderId="2" xfId="0" applyNumberFormat="1" applyFont="1" applyFill="1" applyBorder="1"/>
    <xf numFmtId="0" fontId="91" fillId="0" borderId="2" xfId="0" applyFont="1" applyFill="1" applyBorder="1" applyAlignment="1">
      <alignment horizontal="left" vertical="center" wrapText="1" indent="3"/>
    </xf>
    <xf numFmtId="0" fontId="91" fillId="0" borderId="0" xfId="0" applyFont="1" applyAlignment="1">
      <alignment horizontal="center"/>
    </xf>
    <xf numFmtId="0" fontId="91" fillId="0" borderId="43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13" xfId="0" applyFont="1" applyBorder="1" applyAlignment="1">
      <alignment vertical="center" wrapText="1"/>
    </xf>
    <xf numFmtId="0" fontId="91" fillId="0" borderId="2" xfId="0" applyFont="1" applyBorder="1" applyAlignment="1">
      <alignment horizontal="center" vertical="top" wrapText="1"/>
    </xf>
    <xf numFmtId="0" fontId="91" fillId="0" borderId="8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left" vertical="top" wrapText="1"/>
    </xf>
    <xf numFmtId="193" fontId="91" fillId="35" borderId="8" xfId="0" applyNumberFormat="1" applyFont="1" applyFill="1" applyBorder="1" applyAlignment="1">
      <alignment horizontal="right" vertical="center" wrapText="1"/>
    </xf>
    <xf numFmtId="0" fontId="91" fillId="0" borderId="2" xfId="0" applyFont="1" applyBorder="1" applyAlignment="1">
      <alignment horizontal="left" vertical="center" wrapText="1" indent="2"/>
    </xf>
    <xf numFmtId="193" fontId="91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91" fillId="0" borderId="17" xfId="0" applyFont="1" applyBorder="1" applyAlignment="1">
      <alignment vertical="center" wrapText="1"/>
    </xf>
    <xf numFmtId="193" fontId="91" fillId="35" borderId="17" xfId="0" applyNumberFormat="1" applyFont="1" applyFill="1" applyBorder="1" applyAlignment="1">
      <alignment vertical="center" wrapText="1"/>
    </xf>
    <xf numFmtId="193" fontId="91" fillId="35" borderId="18" xfId="0" applyNumberFormat="1" applyFont="1" applyFill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44" xfId="0" applyFont="1" applyBorder="1"/>
    <xf numFmtId="0" fontId="91" fillId="0" borderId="12" xfId="0" applyFont="1" applyBorder="1" applyAlignment="1">
      <alignment horizontal="center" vertical="center"/>
    </xf>
    <xf numFmtId="0" fontId="91" fillId="0" borderId="45" xfId="0" applyFont="1" applyBorder="1"/>
    <xf numFmtId="0" fontId="91" fillId="0" borderId="6" xfId="0" applyFont="1" applyBorder="1" applyAlignment="1">
      <alignment vertical="center"/>
    </xf>
    <xf numFmtId="193" fontId="91" fillId="0" borderId="2" xfId="0" applyNumberFormat="1" applyFont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 wrapText="1"/>
    </xf>
    <xf numFmtId="193" fontId="91" fillId="0" borderId="14" xfId="0" applyNumberFormat="1" applyFont="1" applyFill="1" applyBorder="1" applyAlignment="1">
      <alignment horizontal="center" vertical="center"/>
    </xf>
    <xf numFmtId="0" fontId="91" fillId="0" borderId="2" xfId="0" applyFont="1" applyBorder="1" applyAlignment="1">
      <alignment horizontal="right"/>
    </xf>
    <xf numFmtId="193" fontId="91" fillId="35" borderId="2" xfId="0" applyNumberFormat="1" applyFont="1" applyFill="1" applyBorder="1" applyAlignment="1">
      <alignment horizontal="center" vertical="center"/>
    </xf>
    <xf numFmtId="193" fontId="91" fillId="35" borderId="2" xfId="0" applyNumberFormat="1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 applyAlignment="1">
      <alignment horizontal="center" vertical="center"/>
    </xf>
    <xf numFmtId="193" fontId="91" fillId="2" borderId="2" xfId="0" applyNumberFormat="1" applyFont="1" applyFill="1" applyBorder="1" applyAlignment="1" applyProtection="1">
      <alignment horizontal="center" vertical="center"/>
      <protection locked="0"/>
    </xf>
    <xf numFmtId="193" fontId="91" fillId="2" borderId="2" xfId="0" applyNumberFormat="1" applyFont="1" applyFill="1" applyBorder="1" applyAlignment="1">
      <alignment horizontal="center" vertical="center"/>
    </xf>
    <xf numFmtId="193" fontId="91" fillId="0" borderId="14" xfId="0" applyNumberFormat="1" applyFont="1" applyBorder="1" applyAlignment="1">
      <alignment horizontal="center" vertical="center"/>
    </xf>
    <xf numFmtId="0" fontId="91" fillId="0" borderId="2" xfId="0" applyFont="1" applyBorder="1" applyAlignment="1">
      <alignment horizontal="right" wrapText="1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/>
    <xf numFmtId="0" fontId="92" fillId="0" borderId="0" xfId="0" applyFont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91" fillId="0" borderId="11" xfId="0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/>
    <xf numFmtId="193" fontId="91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14" fontId="6" fillId="0" borderId="0" xfId="8" applyNumberFormat="1" applyFont="1" applyFill="1" applyBorder="1" applyAlignment="1" applyProtection="1"/>
    <xf numFmtId="14" fontId="91" fillId="0" borderId="0" xfId="0" applyNumberFormat="1" applyFont="1"/>
    <xf numFmtId="14" fontId="91" fillId="0" borderId="0" xfId="0" applyNumberFormat="1" applyFont="1" applyFill="1"/>
    <xf numFmtId="164" fontId="91" fillId="0" borderId="2" xfId="20956" applyNumberFormat="1" applyFont="1" applyBorder="1"/>
    <xf numFmtId="164" fontId="3" fillId="0" borderId="17" xfId="20956" applyNumberFormat="1" applyFont="1" applyBorder="1" applyProtection="1">
      <protection locked="0"/>
    </xf>
    <xf numFmtId="164" fontId="94" fillId="0" borderId="2" xfId="20956" applyNumberFormat="1" applyFont="1" applyBorder="1"/>
    <xf numFmtId="193" fontId="3" fillId="0" borderId="17" xfId="0" applyNumberFormat="1" applyFont="1" applyBorder="1" applyProtection="1">
      <protection locked="0"/>
    </xf>
    <xf numFmtId="193" fontId="91" fillId="0" borderId="0" xfId="0" applyNumberFormat="1" applyFont="1"/>
    <xf numFmtId="193" fontId="91" fillId="0" borderId="2" xfId="0" applyNumberFormat="1" applyFont="1" applyBorder="1" applyAlignment="1" applyProtection="1">
      <alignment horizontal="right" vertical="center" wrapText="1"/>
      <protection locked="0"/>
    </xf>
    <xf numFmtId="193" fontId="95" fillId="0" borderId="2" xfId="0" applyNumberFormat="1" applyFont="1" applyBorder="1" applyAlignment="1" applyProtection="1">
      <alignment vertical="center" wrapText="1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91" fillId="3" borderId="2" xfId="0" applyNumberFormat="1" applyFont="1" applyFill="1" applyBorder="1" applyAlignment="1">
      <alignment horizontal="center" wrapText="1"/>
    </xf>
    <xf numFmtId="0" fontId="91" fillId="0" borderId="5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1" sqref="B11"/>
    </sheetView>
  </sheetViews>
  <sheetFormatPr defaultRowHeight="15"/>
  <cols>
    <col min="1" max="1" width="9.7109375" style="37" bestFit="1" customWidth="1"/>
    <col min="2" max="2" width="128.7109375" style="30" bestFit="1" customWidth="1"/>
    <col min="3" max="3" width="39.42578125" customWidth="1"/>
  </cols>
  <sheetData>
    <row r="1" spans="1:3" s="1" customFormat="1" ht="15.75">
      <c r="A1" s="35" t="s">
        <v>19</v>
      </c>
      <c r="B1" s="58" t="s">
        <v>21</v>
      </c>
      <c r="C1" s="29"/>
    </row>
    <row r="2" spans="1:3" s="31" customFormat="1">
      <c r="A2" s="36">
        <v>20</v>
      </c>
      <c r="B2" s="32" t="s">
        <v>23</v>
      </c>
      <c r="C2" s="12"/>
    </row>
    <row r="3" spans="1:3" s="31" customFormat="1">
      <c r="A3" s="36">
        <v>21</v>
      </c>
      <c r="B3" s="32" t="s">
        <v>20</v>
      </c>
    </row>
    <row r="4" spans="1:3" s="31" customFormat="1">
      <c r="A4" s="36">
        <v>22</v>
      </c>
      <c r="B4" s="32" t="s">
        <v>22</v>
      </c>
    </row>
    <row r="5" spans="1:3" s="31" customFormat="1">
      <c r="A5" s="36">
        <v>23</v>
      </c>
      <c r="B5" s="32" t="s">
        <v>24</v>
      </c>
    </row>
    <row r="6" spans="1:3" s="31" customFormat="1">
      <c r="A6" s="36">
        <v>24</v>
      </c>
      <c r="B6" s="32" t="s">
        <v>25</v>
      </c>
      <c r="C6" s="2"/>
    </row>
    <row r="7" spans="1:3" s="31" customFormat="1">
      <c r="A7" s="36">
        <v>25</v>
      </c>
      <c r="B7" s="32" t="s">
        <v>26</v>
      </c>
    </row>
    <row r="8" spans="1:3" s="31" customFormat="1">
      <c r="A8" s="36">
        <v>26</v>
      </c>
      <c r="B8" s="32" t="s">
        <v>134</v>
      </c>
    </row>
    <row r="9" spans="1:3" s="31" customFormat="1">
      <c r="A9" s="36">
        <v>27</v>
      </c>
      <c r="B9" s="32" t="s">
        <v>27</v>
      </c>
    </row>
    <row r="10" spans="1:3" s="1" customFormat="1">
      <c r="A10" s="38"/>
      <c r="B10" s="30"/>
      <c r="C10" s="29"/>
    </row>
    <row r="11" spans="1:3" s="1" customFormat="1" ht="30">
      <c r="A11" s="38"/>
      <c r="B11" s="191" t="s">
        <v>153</v>
      </c>
      <c r="C11" s="29"/>
    </row>
    <row r="14" spans="1:3">
      <c r="B14" s="11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56"/>
  <sheetViews>
    <sheetView zoomScaleNormal="100" workbookViewId="0">
      <pane xSplit="1" ySplit="4" topLeftCell="B26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RowHeight="12.75"/>
  <cols>
    <col min="1" max="1" width="10.5703125" style="2" bestFit="1" customWidth="1"/>
    <col min="2" max="2" width="28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11.5703125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6" width="14.5703125" style="2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140625" style="2"/>
  </cols>
  <sheetData>
    <row r="1" spans="1:20" ht="15">
      <c r="A1" s="4" t="s">
        <v>28</v>
      </c>
      <c r="B1" s="39" t="s">
        <v>173</v>
      </c>
    </row>
    <row r="2" spans="1:20" s="5" customFormat="1" ht="15.75" customHeight="1">
      <c r="A2" s="5" t="s">
        <v>29</v>
      </c>
      <c r="B2" s="194">
        <v>44561</v>
      </c>
    </row>
    <row r="3" spans="1:20">
      <c r="A3" s="21"/>
      <c r="B3" s="39"/>
      <c r="C3" s="12"/>
      <c r="D3" s="12"/>
      <c r="E3" s="6"/>
      <c r="F3" s="7"/>
    </row>
    <row r="4" spans="1:20" ht="13.5" thickBot="1">
      <c r="A4" s="40" t="s">
        <v>150</v>
      </c>
      <c r="B4" s="204" t="s">
        <v>23</v>
      </c>
      <c r="C4" s="205"/>
      <c r="D4" s="12"/>
      <c r="E4" s="6"/>
      <c r="F4" s="7"/>
    </row>
    <row r="5" spans="1:20">
      <c r="A5" s="41"/>
      <c r="B5" s="42" t="s">
        <v>0</v>
      </c>
      <c r="C5" s="24" t="s">
        <v>1</v>
      </c>
      <c r="D5" s="25" t="s">
        <v>2</v>
      </c>
      <c r="E5" s="16" t="s">
        <v>3</v>
      </c>
      <c r="F5" s="16" t="s">
        <v>4</v>
      </c>
      <c r="G5" s="208" t="s">
        <v>8</v>
      </c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</row>
    <row r="6" spans="1:20" ht="16.899999999999999" customHeight="1">
      <c r="A6" s="206"/>
      <c r="B6" s="210" t="s">
        <v>65</v>
      </c>
      <c r="C6" s="211" t="s">
        <v>66</v>
      </c>
      <c r="D6" s="211" t="s">
        <v>67</v>
      </c>
      <c r="E6" s="211" t="s">
        <v>68</v>
      </c>
      <c r="F6" s="211" t="s">
        <v>69</v>
      </c>
      <c r="G6" s="214" t="s">
        <v>70</v>
      </c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6"/>
    </row>
    <row r="7" spans="1:20" ht="14.45" customHeight="1">
      <c r="A7" s="206"/>
      <c r="B7" s="210"/>
      <c r="C7" s="212"/>
      <c r="D7" s="212"/>
      <c r="E7" s="212"/>
      <c r="F7" s="212"/>
      <c r="G7" s="18">
        <v>1</v>
      </c>
      <c r="H7" s="59">
        <v>2</v>
      </c>
      <c r="I7" s="59">
        <v>3</v>
      </c>
      <c r="J7" s="59">
        <v>4</v>
      </c>
      <c r="K7" s="59">
        <v>5</v>
      </c>
      <c r="L7" s="59">
        <v>6.1</v>
      </c>
      <c r="M7" s="59">
        <v>6.2</v>
      </c>
      <c r="N7" s="59">
        <v>6</v>
      </c>
      <c r="O7" s="59">
        <v>7</v>
      </c>
      <c r="P7" s="59">
        <v>8</v>
      </c>
      <c r="Q7" s="59">
        <v>9</v>
      </c>
      <c r="R7" s="59">
        <v>10</v>
      </c>
      <c r="S7" s="59">
        <v>11</v>
      </c>
      <c r="T7" s="60">
        <v>12</v>
      </c>
    </row>
    <row r="8" spans="1:20" ht="108">
      <c r="A8" s="206"/>
      <c r="B8" s="210"/>
      <c r="C8" s="213"/>
      <c r="D8" s="213"/>
      <c r="E8" s="213"/>
      <c r="F8" s="213"/>
      <c r="G8" s="178" t="s">
        <v>71</v>
      </c>
      <c r="H8" s="179" t="s">
        <v>72</v>
      </c>
      <c r="I8" s="179" t="s">
        <v>73</v>
      </c>
      <c r="J8" s="179" t="s">
        <v>74</v>
      </c>
      <c r="K8" s="179" t="s">
        <v>75</v>
      </c>
      <c r="L8" s="69" t="s">
        <v>76</v>
      </c>
      <c r="M8" s="179" t="s">
        <v>77</v>
      </c>
      <c r="N8" s="179" t="s">
        <v>78</v>
      </c>
      <c r="O8" s="17" t="s">
        <v>79</v>
      </c>
      <c r="P8" s="17" t="s">
        <v>80</v>
      </c>
      <c r="Q8" s="179" t="s">
        <v>81</v>
      </c>
      <c r="R8" s="179" t="s">
        <v>82</v>
      </c>
      <c r="S8" s="179" t="s">
        <v>83</v>
      </c>
      <c r="T8" s="179" t="s">
        <v>84</v>
      </c>
    </row>
    <row r="9" spans="1:20">
      <c r="A9" s="46"/>
      <c r="B9" s="47" t="s">
        <v>154</v>
      </c>
      <c r="C9" s="48">
        <v>116169000</v>
      </c>
      <c r="D9" s="48">
        <v>116169000</v>
      </c>
      <c r="E9" s="48">
        <v>115776333</v>
      </c>
      <c r="F9" s="49"/>
      <c r="G9" s="48">
        <v>10331307</v>
      </c>
      <c r="H9" s="48">
        <v>54492696</v>
      </c>
      <c r="I9" s="48">
        <v>50951467</v>
      </c>
      <c r="J9" s="48"/>
      <c r="K9" s="48"/>
      <c r="L9" s="48"/>
      <c r="M9" s="48"/>
      <c r="N9" s="48"/>
      <c r="O9" s="48">
        <v>863</v>
      </c>
      <c r="P9" s="48"/>
      <c r="Q9" s="48"/>
      <c r="R9" s="48"/>
      <c r="S9" s="48"/>
      <c r="T9" s="43">
        <f>SUM(G9:K9,N9:S9)</f>
        <v>115776333</v>
      </c>
    </row>
    <row r="10" spans="1:20" ht="25.5">
      <c r="A10" s="46"/>
      <c r="B10" s="50" t="s">
        <v>155</v>
      </c>
      <c r="C10" s="48">
        <v>100835000</v>
      </c>
      <c r="D10" s="48">
        <v>100835000</v>
      </c>
      <c r="E10" s="48">
        <v>100836396</v>
      </c>
      <c r="F10" s="49"/>
      <c r="G10" s="48">
        <v>0</v>
      </c>
      <c r="H10" s="48">
        <v>100836396</v>
      </c>
      <c r="I10" s="48">
        <v>0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3">
        <f>SUM(G10:K10,N10:S10)</f>
        <v>100836396</v>
      </c>
    </row>
    <row r="11" spans="1:20">
      <c r="A11" s="46"/>
      <c r="B11" s="47" t="s">
        <v>156</v>
      </c>
      <c r="C11" s="48">
        <v>815000</v>
      </c>
      <c r="D11" s="48">
        <v>815000</v>
      </c>
      <c r="E11" s="51">
        <v>815319</v>
      </c>
      <c r="F11" s="49"/>
      <c r="G11" s="48"/>
      <c r="H11" s="48"/>
      <c r="I11" s="48">
        <v>815319</v>
      </c>
      <c r="J11" s="48"/>
      <c r="K11" s="48"/>
      <c r="L11" s="48">
        <v>738319991</v>
      </c>
      <c r="M11" s="48">
        <v>-38804107</v>
      </c>
      <c r="N11" s="48">
        <v>699515884</v>
      </c>
      <c r="O11" s="48"/>
      <c r="P11" s="48"/>
      <c r="Q11" s="48"/>
      <c r="R11" s="48"/>
      <c r="S11" s="48"/>
      <c r="T11" s="43">
        <f t="shared" ref="T11:T17" si="0">SUM(G11:K11,N11:S11)</f>
        <v>700331203</v>
      </c>
    </row>
    <row r="12" spans="1:20">
      <c r="A12" s="46"/>
      <c r="B12" s="47" t="s">
        <v>157</v>
      </c>
      <c r="C12" s="48">
        <v>725031000</v>
      </c>
      <c r="D12" s="48">
        <v>725031000</v>
      </c>
      <c r="E12" s="51">
        <v>706161302</v>
      </c>
      <c r="F12" s="49"/>
      <c r="G12" s="48"/>
      <c r="H12" s="48"/>
      <c r="I12" s="48"/>
      <c r="J12" s="48"/>
      <c r="K12" s="48"/>
      <c r="L12" s="48"/>
      <c r="M12" s="48"/>
      <c r="N12" s="48"/>
      <c r="O12" s="48">
        <v>6645418</v>
      </c>
      <c r="P12" s="48"/>
      <c r="Q12" s="48"/>
      <c r="R12" s="48"/>
      <c r="S12" s="48"/>
      <c r="T12" s="43">
        <f t="shared" si="0"/>
        <v>6645418</v>
      </c>
    </row>
    <row r="13" spans="1:20">
      <c r="A13" s="46"/>
      <c r="B13" s="52" t="s">
        <v>158</v>
      </c>
      <c r="C13" s="48">
        <v>54000</v>
      </c>
      <c r="D13" s="48">
        <v>54000</v>
      </c>
      <c r="E13" s="51">
        <v>54000</v>
      </c>
      <c r="F13" s="49"/>
      <c r="G13" s="48"/>
      <c r="H13" s="48"/>
      <c r="I13" s="48"/>
      <c r="J13" s="48"/>
      <c r="K13" s="48">
        <v>16600047</v>
      </c>
      <c r="L13" s="48"/>
      <c r="M13" s="48"/>
      <c r="N13" s="48"/>
      <c r="O13" s="48"/>
      <c r="P13" s="48"/>
      <c r="Q13" s="48">
        <v>54000</v>
      </c>
      <c r="R13" s="48"/>
      <c r="S13" s="48"/>
      <c r="T13" s="43">
        <f t="shared" si="0"/>
        <v>16654047</v>
      </c>
    </row>
    <row r="14" spans="1:20">
      <c r="A14" s="46"/>
      <c r="B14" s="52" t="s">
        <v>159</v>
      </c>
      <c r="C14" s="48">
        <v>17309000</v>
      </c>
      <c r="D14" s="48">
        <v>17309000</v>
      </c>
      <c r="E14" s="51">
        <v>17328411</v>
      </c>
      <c r="F14" s="49"/>
      <c r="G14" s="48"/>
      <c r="H14" s="48"/>
      <c r="I14" s="48"/>
      <c r="J14" s="48"/>
      <c r="K14" s="48"/>
      <c r="L14" s="48"/>
      <c r="M14" s="48"/>
      <c r="N14" s="48"/>
      <c r="O14" s="48">
        <v>728364</v>
      </c>
      <c r="P14" s="48"/>
      <c r="Q14" s="48"/>
      <c r="R14" s="48"/>
      <c r="S14" s="48"/>
      <c r="T14" s="43">
        <f t="shared" si="0"/>
        <v>728364</v>
      </c>
    </row>
    <row r="15" spans="1:20">
      <c r="A15" s="46"/>
      <c r="B15" s="52" t="s">
        <v>160</v>
      </c>
      <c r="C15" s="48">
        <v>17007000</v>
      </c>
      <c r="D15" s="48">
        <v>17007000</v>
      </c>
      <c r="E15" s="51">
        <v>17007465</v>
      </c>
      <c r="F15" s="49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>
        <v>17007465</v>
      </c>
      <c r="S15" s="48"/>
      <c r="T15" s="43">
        <f t="shared" si="0"/>
        <v>17007465</v>
      </c>
    </row>
    <row r="16" spans="1:20">
      <c r="A16" s="46"/>
      <c r="B16" s="47" t="s">
        <v>161</v>
      </c>
      <c r="C16" s="48">
        <v>4499000</v>
      </c>
      <c r="D16" s="48">
        <v>4499000</v>
      </c>
      <c r="E16" s="51">
        <v>4498735</v>
      </c>
      <c r="F16" s="49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>
        <v>4498735</v>
      </c>
      <c r="S16" s="48"/>
      <c r="T16" s="43">
        <f t="shared" si="0"/>
        <v>4498735</v>
      </c>
    </row>
    <row r="17" spans="1:20">
      <c r="A17" s="46"/>
      <c r="B17" s="47" t="s">
        <v>162</v>
      </c>
      <c r="C17" s="48">
        <v>21264000</v>
      </c>
      <c r="D17" s="48">
        <v>21264000</v>
      </c>
      <c r="E17" s="51">
        <v>16856171.350000016</v>
      </c>
      <c r="F17" s="49"/>
      <c r="G17" s="48"/>
      <c r="H17" s="48"/>
      <c r="I17" s="48"/>
      <c r="J17" s="48"/>
      <c r="K17" s="48"/>
      <c r="L17" s="48"/>
      <c r="M17" s="48"/>
      <c r="N17" s="48"/>
      <c r="O17" s="48">
        <v>50242</v>
      </c>
      <c r="P17" s="48">
        <v>8009459.4400000004</v>
      </c>
      <c r="Q17" s="48"/>
      <c r="R17" s="48"/>
      <c r="S17" s="48">
        <v>8796469.9100000151</v>
      </c>
      <c r="T17" s="43">
        <f t="shared" si="0"/>
        <v>16856171.350000016</v>
      </c>
    </row>
    <row r="18" spans="1:20" ht="13.5" thickBot="1">
      <c r="A18" s="15"/>
      <c r="B18" s="33" t="s">
        <v>85</v>
      </c>
      <c r="C18" s="44">
        <f>SUM(C9:C17)</f>
        <v>1002983000</v>
      </c>
      <c r="D18" s="44">
        <f t="shared" ref="D18:T18" si="1">SUM(D9:D17)</f>
        <v>1002983000</v>
      </c>
      <c r="E18" s="44">
        <f t="shared" si="1"/>
        <v>979334132.35000002</v>
      </c>
      <c r="F18" s="44">
        <f t="shared" si="1"/>
        <v>0</v>
      </c>
      <c r="G18" s="44">
        <f t="shared" si="1"/>
        <v>10331307</v>
      </c>
      <c r="H18" s="44">
        <f t="shared" si="1"/>
        <v>155329092</v>
      </c>
      <c r="I18" s="44">
        <f t="shared" si="1"/>
        <v>51766786</v>
      </c>
      <c r="J18" s="44">
        <f t="shared" si="1"/>
        <v>0</v>
      </c>
      <c r="K18" s="44">
        <f t="shared" si="1"/>
        <v>16600047</v>
      </c>
      <c r="L18" s="44">
        <f t="shared" si="1"/>
        <v>738319991</v>
      </c>
      <c r="M18" s="44">
        <f t="shared" si="1"/>
        <v>-38804107</v>
      </c>
      <c r="N18" s="44">
        <f t="shared" si="1"/>
        <v>699515884</v>
      </c>
      <c r="O18" s="44">
        <f t="shared" si="1"/>
        <v>7424887</v>
      </c>
      <c r="P18" s="44">
        <f t="shared" si="1"/>
        <v>8009459.4400000004</v>
      </c>
      <c r="Q18" s="44">
        <f t="shared" si="1"/>
        <v>54000</v>
      </c>
      <c r="R18" s="44">
        <f t="shared" si="1"/>
        <v>21506200</v>
      </c>
      <c r="S18" s="44">
        <f t="shared" si="1"/>
        <v>8796469.9100000151</v>
      </c>
      <c r="T18" s="45">
        <f t="shared" si="1"/>
        <v>979334132.35000002</v>
      </c>
    </row>
    <row r="19" spans="1:20">
      <c r="A19" s="14"/>
      <c r="B19" s="16" t="s">
        <v>0</v>
      </c>
      <c r="C19" s="24" t="s">
        <v>1</v>
      </c>
      <c r="D19" s="25" t="s">
        <v>2</v>
      </c>
      <c r="E19" s="16" t="s">
        <v>3</v>
      </c>
      <c r="F19" s="16" t="s">
        <v>4</v>
      </c>
      <c r="G19" s="208" t="s">
        <v>8</v>
      </c>
      <c r="H19" s="208"/>
      <c r="I19" s="208"/>
      <c r="J19" s="208"/>
      <c r="K19" s="208"/>
      <c r="L19" s="208"/>
      <c r="M19" s="208"/>
      <c r="N19" s="208"/>
      <c r="O19" s="208"/>
      <c r="P19" s="209"/>
    </row>
    <row r="20" spans="1:20" ht="14.45" customHeight="1">
      <c r="A20" s="207"/>
      <c r="B20" s="217" t="s">
        <v>86</v>
      </c>
      <c r="C20" s="220" t="s">
        <v>66</v>
      </c>
      <c r="D20" s="220" t="s">
        <v>67</v>
      </c>
      <c r="E20" s="220" t="s">
        <v>87</v>
      </c>
      <c r="F20" s="211" t="s">
        <v>69</v>
      </c>
      <c r="G20" s="221" t="s">
        <v>70</v>
      </c>
      <c r="H20" s="221"/>
      <c r="I20" s="221"/>
      <c r="J20" s="221"/>
      <c r="K20" s="221"/>
      <c r="L20" s="221"/>
      <c r="M20" s="221"/>
      <c r="N20" s="221"/>
      <c r="O20" s="221"/>
      <c r="P20" s="222"/>
    </row>
    <row r="21" spans="1:20" ht="14.45" customHeight="1">
      <c r="A21" s="207"/>
      <c r="B21" s="218"/>
      <c r="C21" s="220"/>
      <c r="D21" s="220"/>
      <c r="E21" s="220"/>
      <c r="F21" s="212"/>
      <c r="G21" s="19">
        <v>13</v>
      </c>
      <c r="H21" s="20">
        <v>14</v>
      </c>
      <c r="I21" s="20">
        <v>15</v>
      </c>
      <c r="J21" s="20">
        <v>16</v>
      </c>
      <c r="K21" s="20">
        <v>17</v>
      </c>
      <c r="L21" s="20">
        <v>18</v>
      </c>
      <c r="M21" s="20">
        <v>19</v>
      </c>
      <c r="N21" s="20">
        <v>20</v>
      </c>
      <c r="O21" s="20">
        <v>21</v>
      </c>
      <c r="P21" s="28">
        <v>22</v>
      </c>
    </row>
    <row r="22" spans="1:20" ht="100.15" customHeight="1">
      <c r="A22" s="207"/>
      <c r="B22" s="219"/>
      <c r="C22" s="220"/>
      <c r="D22" s="220"/>
      <c r="E22" s="220"/>
      <c r="F22" s="213"/>
      <c r="G22" s="178" t="s">
        <v>88</v>
      </c>
      <c r="H22" s="179" t="s">
        <v>89</v>
      </c>
      <c r="I22" s="179" t="s">
        <v>90</v>
      </c>
      <c r="J22" s="179" t="s">
        <v>91</v>
      </c>
      <c r="K22" s="179" t="s">
        <v>92</v>
      </c>
      <c r="L22" s="179" t="s">
        <v>93</v>
      </c>
      <c r="M22" s="17" t="s">
        <v>94</v>
      </c>
      <c r="N22" s="17" t="s">
        <v>95</v>
      </c>
      <c r="O22" s="17" t="s">
        <v>96</v>
      </c>
      <c r="P22" s="26" t="s">
        <v>97</v>
      </c>
    </row>
    <row r="23" spans="1:20">
      <c r="A23" s="9"/>
      <c r="B23" s="22" t="s">
        <v>163</v>
      </c>
      <c r="C23" s="54">
        <v>432978000</v>
      </c>
      <c r="D23" s="49">
        <v>432978000</v>
      </c>
      <c r="E23" s="49">
        <v>432959311.5</v>
      </c>
      <c r="F23" s="49"/>
      <c r="G23" s="49">
        <v>1818037</v>
      </c>
      <c r="H23" s="49"/>
      <c r="I23" s="49"/>
      <c r="J23" s="49"/>
      <c r="K23" s="49"/>
      <c r="L23" s="49">
        <v>423580800</v>
      </c>
      <c r="M23" s="49">
        <v>7560474.5</v>
      </c>
      <c r="N23" s="49"/>
      <c r="O23" s="49"/>
      <c r="P23" s="53">
        <f t="shared" ref="P23:P32" si="2">SUM(G23:O23)</f>
        <v>432959311.5</v>
      </c>
    </row>
    <row r="24" spans="1:20">
      <c r="A24" s="9"/>
      <c r="B24" s="22" t="s">
        <v>164</v>
      </c>
      <c r="C24" s="54">
        <v>385266000</v>
      </c>
      <c r="D24" s="49">
        <v>385266000</v>
      </c>
      <c r="E24" s="49">
        <v>385265720.1099999</v>
      </c>
      <c r="F24" s="49"/>
      <c r="G24" s="49"/>
      <c r="H24" s="49">
        <v>253665683.69999996</v>
      </c>
      <c r="I24" s="49">
        <v>27947433.259999983</v>
      </c>
      <c r="J24" s="49">
        <v>100537636.14999999</v>
      </c>
      <c r="K24" s="49">
        <v>0</v>
      </c>
      <c r="L24" s="49">
        <v>0</v>
      </c>
      <c r="M24" s="49">
        <v>3114967</v>
      </c>
      <c r="N24" s="49"/>
      <c r="O24" s="49"/>
      <c r="P24" s="53">
        <f t="shared" si="2"/>
        <v>385265720.1099999</v>
      </c>
    </row>
    <row r="25" spans="1:20">
      <c r="A25" s="9"/>
      <c r="B25" s="22" t="s">
        <v>165</v>
      </c>
      <c r="C25" s="54">
        <v>2115000</v>
      </c>
      <c r="D25" s="49">
        <v>2115000</v>
      </c>
      <c r="E25" s="49"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3">
        <f t="shared" si="2"/>
        <v>0</v>
      </c>
    </row>
    <row r="26" spans="1:20">
      <c r="A26" s="9"/>
      <c r="B26" s="10" t="s">
        <v>166</v>
      </c>
      <c r="C26" s="54">
        <v>2206000</v>
      </c>
      <c r="D26" s="49">
        <v>2206000</v>
      </c>
      <c r="E26" s="49"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3">
        <f t="shared" si="2"/>
        <v>0</v>
      </c>
    </row>
    <row r="27" spans="1:20">
      <c r="A27" s="9"/>
      <c r="B27" s="10" t="s">
        <v>167</v>
      </c>
      <c r="C27" s="54">
        <v>837000</v>
      </c>
      <c r="D27" s="49">
        <v>837000</v>
      </c>
      <c r="E27" s="49">
        <v>0</v>
      </c>
      <c r="F27" s="49"/>
      <c r="G27" s="49"/>
      <c r="H27" s="49"/>
      <c r="I27" s="49"/>
      <c r="J27" s="49"/>
      <c r="K27" s="49"/>
      <c r="L27" s="49"/>
      <c r="M27" s="49"/>
      <c r="N27" s="49">
        <v>0</v>
      </c>
      <c r="O27" s="49"/>
      <c r="P27" s="53">
        <f t="shared" si="2"/>
        <v>0</v>
      </c>
    </row>
    <row r="28" spans="1:20">
      <c r="A28" s="9"/>
      <c r="B28" s="10" t="s">
        <v>168</v>
      </c>
      <c r="C28" s="54">
        <v>6973000</v>
      </c>
      <c r="D28" s="49">
        <v>6973000</v>
      </c>
      <c r="E28" s="49">
        <v>13022313.24</v>
      </c>
      <c r="F28" s="49"/>
      <c r="G28" s="49">
        <v>0</v>
      </c>
      <c r="H28" s="49"/>
      <c r="I28" s="49"/>
      <c r="J28" s="49"/>
      <c r="K28" s="49"/>
      <c r="L28" s="49"/>
      <c r="M28" s="49"/>
      <c r="N28" s="49">
        <v>13022313.24</v>
      </c>
      <c r="O28" s="49"/>
      <c r="P28" s="53">
        <f t="shared" si="2"/>
        <v>13022313.24</v>
      </c>
    </row>
    <row r="29" spans="1:20">
      <c r="A29" s="9"/>
      <c r="B29" s="10" t="s">
        <v>169</v>
      </c>
      <c r="C29" s="54">
        <v>31057000</v>
      </c>
      <c r="D29" s="49">
        <v>31057000</v>
      </c>
      <c r="E29" s="49">
        <v>31076369.5</v>
      </c>
      <c r="F29" s="49"/>
      <c r="G29" s="49"/>
      <c r="H29" s="49"/>
      <c r="I29" s="49"/>
      <c r="J29" s="49"/>
      <c r="K29" s="49"/>
      <c r="L29" s="49"/>
      <c r="M29" s="49">
        <v>100369.5</v>
      </c>
      <c r="N29" s="49"/>
      <c r="O29" s="49">
        <v>30976000</v>
      </c>
      <c r="P29" s="53">
        <f t="shared" si="2"/>
        <v>31076369.5</v>
      </c>
    </row>
    <row r="30" spans="1:20">
      <c r="A30" s="9"/>
      <c r="B30" s="10" t="s">
        <v>170</v>
      </c>
      <c r="C30" s="54">
        <v>366000</v>
      </c>
      <c r="D30" s="49">
        <v>366000</v>
      </c>
      <c r="E30" s="49"/>
      <c r="F30" s="49"/>
      <c r="G30" s="49">
        <v>0</v>
      </c>
      <c r="H30" s="49"/>
      <c r="I30" s="49"/>
      <c r="J30" s="49"/>
      <c r="K30" s="49"/>
      <c r="L30" s="49"/>
      <c r="M30" s="49"/>
      <c r="N30" s="49"/>
      <c r="O30" s="49"/>
      <c r="P30" s="53">
        <f t="shared" si="2"/>
        <v>0</v>
      </c>
    </row>
    <row r="31" spans="1:20">
      <c r="A31" s="9"/>
      <c r="B31" s="10"/>
      <c r="C31" s="5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3">
        <f t="shared" si="2"/>
        <v>0</v>
      </c>
    </row>
    <row r="32" spans="1:20">
      <c r="A32" s="9"/>
      <c r="B32" s="10"/>
      <c r="C32" s="5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3">
        <f t="shared" si="2"/>
        <v>0</v>
      </c>
    </row>
    <row r="33" spans="1:18" ht="13.5" thickBot="1">
      <c r="A33" s="15"/>
      <c r="B33" s="34" t="s">
        <v>98</v>
      </c>
      <c r="C33" s="44">
        <f>SUM(C23:C32)</f>
        <v>861798000</v>
      </c>
      <c r="D33" s="44">
        <f t="shared" ref="D33:P33" si="3">SUM(D23:D32)</f>
        <v>861798000</v>
      </c>
      <c r="E33" s="44">
        <f t="shared" si="3"/>
        <v>862323714.3499999</v>
      </c>
      <c r="F33" s="44">
        <f t="shared" si="3"/>
        <v>0</v>
      </c>
      <c r="G33" s="44">
        <f t="shared" si="3"/>
        <v>1818037</v>
      </c>
      <c r="H33" s="44">
        <f t="shared" si="3"/>
        <v>253665683.69999996</v>
      </c>
      <c r="I33" s="44">
        <f t="shared" si="3"/>
        <v>27947433.259999983</v>
      </c>
      <c r="J33" s="44">
        <f t="shared" si="3"/>
        <v>100537636.14999999</v>
      </c>
      <c r="K33" s="44">
        <f t="shared" si="3"/>
        <v>0</v>
      </c>
      <c r="L33" s="44">
        <f t="shared" si="3"/>
        <v>423580800</v>
      </c>
      <c r="M33" s="44">
        <f t="shared" si="3"/>
        <v>10775811</v>
      </c>
      <c r="N33" s="44">
        <f t="shared" si="3"/>
        <v>13022313.24</v>
      </c>
      <c r="O33" s="44">
        <f t="shared" si="3"/>
        <v>30976000</v>
      </c>
      <c r="P33" s="45">
        <f t="shared" si="3"/>
        <v>862323714.3499999</v>
      </c>
    </row>
    <row r="34" spans="1:18">
      <c r="A34" s="14"/>
      <c r="B34" s="16" t="s">
        <v>0</v>
      </c>
      <c r="C34" s="24" t="s">
        <v>1</v>
      </c>
      <c r="D34" s="25" t="s">
        <v>2</v>
      </c>
      <c r="E34" s="16" t="s">
        <v>3</v>
      </c>
      <c r="F34" s="16" t="s">
        <v>4</v>
      </c>
      <c r="G34" s="208" t="s">
        <v>8</v>
      </c>
      <c r="H34" s="208"/>
      <c r="I34" s="208"/>
      <c r="J34" s="208"/>
      <c r="K34" s="208"/>
      <c r="L34" s="208"/>
      <c r="M34" s="208"/>
      <c r="N34" s="209"/>
    </row>
    <row r="35" spans="1:18" ht="40.15" customHeight="1">
      <c r="A35" s="207"/>
      <c r="B35" s="217" t="s">
        <v>99</v>
      </c>
      <c r="C35" s="220" t="s">
        <v>66</v>
      </c>
      <c r="D35" s="220" t="s">
        <v>67</v>
      </c>
      <c r="E35" s="211" t="s">
        <v>87</v>
      </c>
      <c r="F35" s="220" t="s">
        <v>69</v>
      </c>
      <c r="G35" s="223" t="s">
        <v>70</v>
      </c>
      <c r="H35" s="224"/>
      <c r="I35" s="224"/>
      <c r="J35" s="224"/>
      <c r="K35" s="224"/>
      <c r="L35" s="224"/>
      <c r="M35" s="224"/>
      <c r="N35" s="225"/>
    </row>
    <row r="36" spans="1:18" ht="13.9" customHeight="1">
      <c r="A36" s="207"/>
      <c r="B36" s="218"/>
      <c r="C36" s="220"/>
      <c r="D36" s="220"/>
      <c r="E36" s="212"/>
      <c r="F36" s="220"/>
      <c r="G36" s="8">
        <v>23</v>
      </c>
      <c r="H36" s="8">
        <v>24</v>
      </c>
      <c r="I36" s="8">
        <v>25</v>
      </c>
      <c r="J36" s="8">
        <v>26</v>
      </c>
      <c r="K36" s="8">
        <v>27</v>
      </c>
      <c r="L36" s="8">
        <v>28</v>
      </c>
      <c r="M36" s="8">
        <v>29</v>
      </c>
      <c r="N36" s="27">
        <v>30</v>
      </c>
      <c r="P36" s="21"/>
      <c r="Q36" s="21"/>
      <c r="R36" s="21"/>
    </row>
    <row r="37" spans="1:18" ht="102" customHeight="1">
      <c r="A37" s="207"/>
      <c r="B37" s="219"/>
      <c r="C37" s="220"/>
      <c r="D37" s="220"/>
      <c r="E37" s="213"/>
      <c r="F37" s="220"/>
      <c r="G37" s="179" t="s">
        <v>100</v>
      </c>
      <c r="H37" s="179" t="s">
        <v>101</v>
      </c>
      <c r="I37" s="179" t="s">
        <v>102</v>
      </c>
      <c r="J37" s="179" t="s">
        <v>103</v>
      </c>
      <c r="K37" s="179" t="s">
        <v>104</v>
      </c>
      <c r="L37" s="179" t="s">
        <v>105</v>
      </c>
      <c r="M37" s="179" t="s">
        <v>106</v>
      </c>
      <c r="N37" s="179" t="s">
        <v>140</v>
      </c>
      <c r="P37" s="21"/>
      <c r="Q37" s="21"/>
      <c r="R37" s="21"/>
    </row>
    <row r="38" spans="1:18">
      <c r="A38" s="9"/>
      <c r="B38" s="23" t="s">
        <v>171</v>
      </c>
      <c r="C38" s="55">
        <v>76000000</v>
      </c>
      <c r="D38" s="56">
        <v>76000000</v>
      </c>
      <c r="E38" s="56">
        <v>76000000</v>
      </c>
      <c r="F38" s="56"/>
      <c r="G38" s="49">
        <v>76000000</v>
      </c>
      <c r="H38" s="49"/>
      <c r="I38" s="49"/>
      <c r="J38" s="49"/>
      <c r="K38" s="49"/>
      <c r="L38" s="49"/>
      <c r="M38" s="49"/>
      <c r="N38" s="53">
        <f t="shared" ref="N38:N45" si="4">SUM(G38:M38)</f>
        <v>76000000</v>
      </c>
    </row>
    <row r="39" spans="1:18">
      <c r="A39" s="9"/>
      <c r="B39" s="23" t="s">
        <v>172</v>
      </c>
      <c r="C39" s="55">
        <v>1960000</v>
      </c>
      <c r="D39" s="56">
        <v>1960000</v>
      </c>
      <c r="E39" s="56">
        <v>1958518</v>
      </c>
      <c r="F39" s="56"/>
      <c r="G39" s="49"/>
      <c r="H39" s="49"/>
      <c r="I39" s="49"/>
      <c r="J39" s="49"/>
      <c r="K39" s="49"/>
      <c r="L39" s="49"/>
      <c r="M39" s="49">
        <v>1958518</v>
      </c>
      <c r="N39" s="53">
        <f t="shared" si="4"/>
        <v>1958518</v>
      </c>
    </row>
    <row r="40" spans="1:18">
      <c r="A40" s="9"/>
      <c r="B40" s="23" t="s">
        <v>105</v>
      </c>
      <c r="C40" s="55">
        <v>63225000</v>
      </c>
      <c r="D40" s="56">
        <v>63225000</v>
      </c>
      <c r="E40" s="56">
        <v>39051900</v>
      </c>
      <c r="F40" s="56"/>
      <c r="G40" s="49"/>
      <c r="H40" s="49"/>
      <c r="I40" s="49"/>
      <c r="J40" s="49"/>
      <c r="K40" s="49"/>
      <c r="L40" s="49">
        <v>39051900</v>
      </c>
      <c r="M40" s="49"/>
      <c r="N40" s="53">
        <f t="shared" si="4"/>
        <v>39051900</v>
      </c>
    </row>
    <row r="41" spans="1:18">
      <c r="A41" s="9"/>
      <c r="B41" s="3"/>
      <c r="C41" s="54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3">
        <f t="shared" si="4"/>
        <v>0</v>
      </c>
    </row>
    <row r="42" spans="1:18">
      <c r="A42" s="9"/>
      <c r="B42" s="3"/>
      <c r="C42" s="54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3">
        <f t="shared" si="4"/>
        <v>0</v>
      </c>
    </row>
    <row r="43" spans="1:18">
      <c r="A43" s="9"/>
      <c r="B43" s="3"/>
      <c r="C43" s="54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3">
        <f t="shared" si="4"/>
        <v>0</v>
      </c>
    </row>
    <row r="44" spans="1:18">
      <c r="A44" s="9"/>
      <c r="B44" s="3"/>
      <c r="C44" s="54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3">
        <f t="shared" si="4"/>
        <v>0</v>
      </c>
    </row>
    <row r="45" spans="1:18">
      <c r="A45" s="9"/>
      <c r="B45" s="3"/>
      <c r="C45" s="54"/>
      <c r="D45" s="49"/>
      <c r="E45" s="49"/>
      <c r="F45" s="49"/>
      <c r="G45" s="49"/>
      <c r="H45" s="49"/>
      <c r="I45" s="49"/>
      <c r="J45" s="49"/>
      <c r="K45" s="57"/>
      <c r="L45" s="49"/>
      <c r="M45" s="49"/>
      <c r="N45" s="53">
        <f t="shared" si="4"/>
        <v>0</v>
      </c>
    </row>
    <row r="46" spans="1:18" ht="13.5" thickBot="1">
      <c r="A46" s="15"/>
      <c r="B46" s="190" t="s">
        <v>107</v>
      </c>
      <c r="C46" s="44">
        <f t="shared" ref="C46:N46" si="5">SUM(C38:C45)</f>
        <v>141185000</v>
      </c>
      <c r="D46" s="44">
        <f t="shared" si="5"/>
        <v>141185000</v>
      </c>
      <c r="E46" s="44">
        <f t="shared" si="5"/>
        <v>117010418</v>
      </c>
      <c r="F46" s="44">
        <f t="shared" si="5"/>
        <v>0</v>
      </c>
      <c r="G46" s="44">
        <f t="shared" si="5"/>
        <v>76000000</v>
      </c>
      <c r="H46" s="44">
        <f t="shared" si="5"/>
        <v>0</v>
      </c>
      <c r="I46" s="44">
        <f t="shared" si="5"/>
        <v>0</v>
      </c>
      <c r="J46" s="44">
        <f t="shared" si="5"/>
        <v>0</v>
      </c>
      <c r="K46" s="44">
        <f t="shared" si="5"/>
        <v>0</v>
      </c>
      <c r="L46" s="44">
        <f t="shared" si="5"/>
        <v>39051900</v>
      </c>
      <c r="M46" s="44">
        <f t="shared" si="5"/>
        <v>1958518</v>
      </c>
      <c r="N46" s="45">
        <f t="shared" si="5"/>
        <v>117010418</v>
      </c>
    </row>
    <row r="49" spans="16:16" s="6" customFormat="1"/>
    <row r="50" spans="16:16" s="6" customFormat="1"/>
    <row r="51" spans="16:16" s="6" customFormat="1"/>
    <row r="56" spans="16:16">
      <c r="P56" s="13"/>
    </row>
  </sheetData>
  <mergeCells count="25">
    <mergeCell ref="F20:F22"/>
    <mergeCell ref="G20:P20"/>
    <mergeCell ref="G34:N34"/>
    <mergeCell ref="B35:B37"/>
    <mergeCell ref="C35:C37"/>
    <mergeCell ref="D35:D37"/>
    <mergeCell ref="E35:E37"/>
    <mergeCell ref="F35:F37"/>
    <mergeCell ref="G35:N35"/>
    <mergeCell ref="B4:C4"/>
    <mergeCell ref="A6:A8"/>
    <mergeCell ref="A20:A22"/>
    <mergeCell ref="A35:A37"/>
    <mergeCell ref="G19:P19"/>
    <mergeCell ref="G5:T5"/>
    <mergeCell ref="B6:B8"/>
    <mergeCell ref="C6:C8"/>
    <mergeCell ref="D6:D8"/>
    <mergeCell ref="E6:E8"/>
    <mergeCell ref="F6:F8"/>
    <mergeCell ref="G6:T6"/>
    <mergeCell ref="B20:B22"/>
    <mergeCell ref="C20:C22"/>
    <mergeCell ref="D20:D22"/>
    <mergeCell ref="E20:E22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RowHeight="12.75"/>
  <cols>
    <col min="1" max="1" width="10.5703125" style="63" bestFit="1" customWidth="1"/>
    <col min="2" max="2" width="39" style="63" customWidth="1"/>
    <col min="3" max="3" width="31.28515625" style="63" bestFit="1" customWidth="1"/>
    <col min="4" max="5" width="14.5703125" style="63" bestFit="1" customWidth="1"/>
    <col min="6" max="6" width="21.7109375" style="63" customWidth="1"/>
    <col min="7" max="7" width="12" style="63" bestFit="1" customWidth="1"/>
    <col min="8" max="8" width="14.5703125" style="63" customWidth="1"/>
    <col min="9" max="16384" width="9.140625" style="63"/>
  </cols>
  <sheetData>
    <row r="1" spans="1:8">
      <c r="A1" s="61" t="s">
        <v>28</v>
      </c>
      <c r="B1" s="63" t="str">
        <f>'20. LI3'!B1</f>
        <v>JSC " Halyk Bank Georgia"</v>
      </c>
    </row>
    <row r="2" spans="1:8">
      <c r="A2" s="64" t="s">
        <v>29</v>
      </c>
      <c r="B2" s="195">
        <f>'20. LI3'!B2</f>
        <v>44561</v>
      </c>
      <c r="C2" s="64"/>
      <c r="D2" s="64"/>
      <c r="E2" s="64"/>
      <c r="F2" s="64"/>
      <c r="G2" s="64"/>
      <c r="H2" s="64"/>
    </row>
    <row r="3" spans="1:8">
      <c r="A3" s="64"/>
      <c r="B3" s="64"/>
      <c r="C3" s="64"/>
      <c r="D3" s="64"/>
      <c r="E3" s="64"/>
      <c r="F3" s="64"/>
      <c r="G3" s="64"/>
      <c r="H3" s="64"/>
    </row>
    <row r="4" spans="1:8" ht="13.5" thickBot="1">
      <c r="A4" s="67" t="s">
        <v>30</v>
      </c>
      <c r="B4" s="180" t="s">
        <v>20</v>
      </c>
    </row>
    <row r="5" spans="1:8" ht="14.45" customHeight="1">
      <c r="A5" s="232"/>
      <c r="B5" s="226" t="s">
        <v>31</v>
      </c>
      <c r="C5" s="228" t="s">
        <v>32</v>
      </c>
      <c r="D5" s="226" t="s">
        <v>36</v>
      </c>
      <c r="E5" s="226"/>
      <c r="F5" s="226"/>
      <c r="G5" s="226"/>
      <c r="H5" s="230" t="s">
        <v>37</v>
      </c>
    </row>
    <row r="6" spans="1:8" ht="25.5">
      <c r="A6" s="233"/>
      <c r="B6" s="227"/>
      <c r="C6" s="229"/>
      <c r="D6" s="172" t="s">
        <v>33</v>
      </c>
      <c r="E6" s="172" t="s">
        <v>34</v>
      </c>
      <c r="F6" s="172" t="s">
        <v>38</v>
      </c>
      <c r="G6" s="172" t="s">
        <v>39</v>
      </c>
      <c r="H6" s="231"/>
    </row>
    <row r="7" spans="1:8">
      <c r="A7" s="77">
        <v>1</v>
      </c>
      <c r="B7" s="78" t="s">
        <v>10</v>
      </c>
      <c r="C7" s="172" t="s">
        <v>33</v>
      </c>
      <c r="D7" s="76"/>
      <c r="E7" s="76"/>
      <c r="F7" s="76"/>
      <c r="G7" s="79" t="s">
        <v>11</v>
      </c>
      <c r="H7" s="80"/>
    </row>
    <row r="8" spans="1:8">
      <c r="A8" s="81">
        <v>2</v>
      </c>
      <c r="B8" s="78" t="s">
        <v>10</v>
      </c>
      <c r="C8" s="172" t="s">
        <v>34</v>
      </c>
      <c r="D8" s="76"/>
      <c r="E8" s="76"/>
      <c r="F8" s="79" t="s">
        <v>11</v>
      </c>
      <c r="G8" s="76"/>
      <c r="H8" s="80"/>
    </row>
    <row r="9" spans="1:8">
      <c r="A9" s="77">
        <v>3</v>
      </c>
      <c r="B9" s="78" t="s">
        <v>10</v>
      </c>
      <c r="C9" s="79" t="s">
        <v>35</v>
      </c>
      <c r="D9" s="76"/>
      <c r="E9" s="76"/>
      <c r="F9" s="76"/>
      <c r="G9" s="79" t="s">
        <v>11</v>
      </c>
      <c r="H9" s="80"/>
    </row>
    <row r="10" spans="1:8">
      <c r="A10" s="81"/>
      <c r="B10" s="78"/>
      <c r="C10" s="79"/>
      <c r="D10" s="76"/>
      <c r="E10" s="76"/>
      <c r="F10" s="76"/>
      <c r="G10" s="76"/>
      <c r="H10" s="80"/>
    </row>
    <row r="11" spans="1:8">
      <c r="A11" s="77"/>
      <c r="B11" s="78"/>
      <c r="C11" s="79"/>
      <c r="D11" s="76"/>
      <c r="E11" s="76"/>
      <c r="F11" s="76"/>
      <c r="G11" s="76"/>
      <c r="H11" s="80"/>
    </row>
    <row r="12" spans="1:8" ht="13.5" thickBot="1">
      <c r="A12" s="82"/>
      <c r="B12" s="83"/>
      <c r="C12" s="84"/>
      <c r="D12" s="85"/>
      <c r="E12" s="85"/>
      <c r="F12" s="85"/>
      <c r="G12" s="85"/>
      <c r="H12" s="86"/>
    </row>
    <row r="13" spans="1:8">
      <c r="A13" s="61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D14" sqref="D14"/>
    </sheetView>
  </sheetViews>
  <sheetFormatPr defaultColWidth="9.140625" defaultRowHeight="12.75"/>
  <cols>
    <col min="1" max="1" width="10.5703125" style="63" bestFit="1" customWidth="1"/>
    <col min="2" max="2" width="70.140625" style="63" customWidth="1"/>
    <col min="3" max="5" width="10.7109375" style="63" customWidth="1"/>
    <col min="6" max="16384" width="9.140625" style="63"/>
  </cols>
  <sheetData>
    <row r="1" spans="1:12">
      <c r="A1" s="61" t="s">
        <v>28</v>
      </c>
      <c r="B1" s="62" t="s">
        <v>173</v>
      </c>
    </row>
    <row r="2" spans="1:12">
      <c r="A2" s="61" t="s">
        <v>29</v>
      </c>
      <c r="B2" s="196">
        <v>44561</v>
      </c>
    </row>
    <row r="3" spans="1:12">
      <c r="A3" s="65"/>
      <c r="B3" s="62"/>
    </row>
    <row r="4" spans="1:12" ht="13.5" thickBot="1">
      <c r="A4" s="87" t="s">
        <v>108</v>
      </c>
      <c r="B4" s="181" t="s">
        <v>22</v>
      </c>
      <c r="C4" s="88"/>
      <c r="D4" s="89"/>
      <c r="E4" s="89"/>
      <c r="F4" s="89"/>
      <c r="G4" s="89"/>
      <c r="H4" s="89"/>
      <c r="I4" s="89"/>
      <c r="J4" s="89"/>
      <c r="K4" s="89"/>
      <c r="L4" s="89"/>
    </row>
    <row r="5" spans="1:12">
      <c r="A5" s="90"/>
      <c r="B5" s="91"/>
      <c r="C5" s="92" t="s">
        <v>5</v>
      </c>
      <c r="D5" s="92" t="s">
        <v>6</v>
      </c>
      <c r="E5" s="93" t="s">
        <v>7</v>
      </c>
      <c r="F5" s="89"/>
    </row>
    <row r="6" spans="1:12">
      <c r="A6" s="74">
        <v>1</v>
      </c>
      <c r="B6" s="76" t="s">
        <v>109</v>
      </c>
      <c r="C6" s="49">
        <v>20</v>
      </c>
      <c r="D6" s="49">
        <v>0</v>
      </c>
      <c r="E6" s="49">
        <v>0</v>
      </c>
      <c r="F6" s="89"/>
    </row>
    <row r="7" spans="1:12">
      <c r="A7" s="74">
        <v>2</v>
      </c>
      <c r="B7" s="95" t="s">
        <v>110</v>
      </c>
      <c r="C7" s="49">
        <v>0</v>
      </c>
      <c r="D7" s="49">
        <v>0</v>
      </c>
      <c r="E7" s="49">
        <v>0</v>
      </c>
      <c r="F7" s="89"/>
    </row>
    <row r="8" spans="1:12">
      <c r="A8" s="74">
        <v>3</v>
      </c>
      <c r="B8" s="76" t="s">
        <v>111</v>
      </c>
      <c r="C8" s="49">
        <v>0</v>
      </c>
      <c r="D8" s="49">
        <v>0</v>
      </c>
      <c r="E8" s="49">
        <v>0</v>
      </c>
    </row>
    <row r="9" spans="1:12" ht="13.5" thickBot="1">
      <c r="A9" s="72">
        <v>4</v>
      </c>
      <c r="B9" s="85" t="s">
        <v>112</v>
      </c>
      <c r="C9" s="200">
        <v>20</v>
      </c>
      <c r="D9" s="49">
        <v>0</v>
      </c>
      <c r="E9" s="49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G10" sqref="G10"/>
    </sheetView>
  </sheetViews>
  <sheetFormatPr defaultColWidth="9.140625" defaultRowHeight="12.75"/>
  <cols>
    <col min="1" max="1" width="10.5703125" style="63" bestFit="1" customWidth="1"/>
    <col min="2" max="2" width="52.5703125" style="63" customWidth="1"/>
    <col min="3" max="5" width="14" style="63" bestFit="1" customWidth="1"/>
    <col min="6" max="6" width="24.140625" style="63" customWidth="1"/>
    <col min="7" max="7" width="27.5703125" style="63" customWidth="1"/>
    <col min="8" max="16384" width="9.140625" style="63"/>
  </cols>
  <sheetData>
    <row r="1" spans="1:8">
      <c r="A1" s="63" t="s">
        <v>28</v>
      </c>
      <c r="B1" s="39" t="s">
        <v>173</v>
      </c>
    </row>
    <row r="2" spans="1:8" ht="15">
      <c r="A2" s="89" t="s">
        <v>29</v>
      </c>
      <c r="B2" s="194">
        <v>44561</v>
      </c>
      <c r="C2" s="89"/>
      <c r="D2" s="89"/>
      <c r="E2" s="89"/>
      <c r="F2" s="89"/>
      <c r="G2" s="89"/>
      <c r="H2" s="89"/>
    </row>
    <row r="3" spans="1:8">
      <c r="A3" s="89"/>
      <c r="B3" s="89"/>
      <c r="C3" s="89"/>
      <c r="D3" s="89"/>
      <c r="E3" s="89"/>
      <c r="F3" s="89"/>
      <c r="G3" s="89"/>
      <c r="H3" s="89"/>
    </row>
    <row r="4" spans="1:8" ht="13.5" thickBot="1">
      <c r="A4" s="87" t="s">
        <v>40</v>
      </c>
      <c r="B4" s="182" t="s">
        <v>24</v>
      </c>
      <c r="F4" s="89"/>
      <c r="G4" s="89"/>
      <c r="H4" s="89"/>
    </row>
    <row r="5" spans="1:8">
      <c r="A5" s="98"/>
      <c r="B5" s="91"/>
      <c r="C5" s="91" t="s">
        <v>0</v>
      </c>
      <c r="D5" s="91" t="s">
        <v>1</v>
      </c>
      <c r="E5" s="91" t="s">
        <v>2</v>
      </c>
      <c r="F5" s="91" t="s">
        <v>3</v>
      </c>
      <c r="G5" s="99" t="s">
        <v>4</v>
      </c>
      <c r="H5" s="89"/>
    </row>
    <row r="6" spans="1:8" s="66" customFormat="1" ht="51">
      <c r="A6" s="100"/>
      <c r="B6" s="76"/>
      <c r="C6" s="76" t="s">
        <v>5</v>
      </c>
      <c r="D6" s="76" t="s">
        <v>6</v>
      </c>
      <c r="E6" s="76" t="s">
        <v>7</v>
      </c>
      <c r="F6" s="101" t="s">
        <v>135</v>
      </c>
      <c r="G6" s="176" t="s">
        <v>136</v>
      </c>
    </row>
    <row r="7" spans="1:8">
      <c r="A7" s="102">
        <v>1</v>
      </c>
      <c r="B7" s="76" t="s">
        <v>41</v>
      </c>
      <c r="C7" s="197">
        <v>31945203.720000003</v>
      </c>
      <c r="D7" s="197">
        <v>25887762.06000001</v>
      </c>
      <c r="E7" s="197">
        <v>23996860.969999991</v>
      </c>
      <c r="F7" s="234"/>
      <c r="G7" s="234"/>
      <c r="H7" s="89"/>
    </row>
    <row r="8" spans="1:8">
      <c r="A8" s="102">
        <v>2</v>
      </c>
      <c r="B8" s="103" t="s">
        <v>42</v>
      </c>
      <c r="C8" s="197">
        <v>2860037.2800000003</v>
      </c>
      <c r="D8" s="197">
        <v>3146774.94</v>
      </c>
      <c r="E8" s="197">
        <v>3002770.03</v>
      </c>
      <c r="F8" s="234"/>
      <c r="G8" s="234"/>
    </row>
    <row r="9" spans="1:8">
      <c r="A9" s="102">
        <v>3</v>
      </c>
      <c r="B9" s="104" t="s">
        <v>142</v>
      </c>
      <c r="C9" s="197">
        <v>9154</v>
      </c>
      <c r="D9" s="199">
        <v>-328</v>
      </c>
      <c r="E9" s="199">
        <v>-5541</v>
      </c>
      <c r="F9" s="234"/>
      <c r="G9" s="234"/>
    </row>
    <row r="10" spans="1:8" ht="13.5" thickBot="1">
      <c r="A10" s="105">
        <v>4</v>
      </c>
      <c r="B10" s="106" t="s">
        <v>43</v>
      </c>
      <c r="C10" s="198">
        <f>C7+C8-C9</f>
        <v>34796087</v>
      </c>
      <c r="D10" s="198">
        <f>D7+D8-D9</f>
        <v>29034865.000000011</v>
      </c>
      <c r="E10" s="198">
        <f>E7+E8-E9</f>
        <v>27005171.999999993</v>
      </c>
      <c r="F10" s="192">
        <f>SUMIF(C10:E10, "&gt;=0",C10:E10)/3</f>
        <v>30278708</v>
      </c>
      <c r="G10" s="193">
        <f>F10*15%/8%</f>
        <v>56772577.5</v>
      </c>
    </row>
    <row r="11" spans="1:8">
      <c r="A11" s="107"/>
      <c r="B11" s="89"/>
      <c r="C11" s="89"/>
      <c r="D11" s="89"/>
      <c r="E11" s="89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7"/>
  <sheetViews>
    <sheetView zoomScaleNormal="100" workbookViewId="0">
      <selection activeCell="D8" sqref="D8:E9"/>
    </sheetView>
  </sheetViews>
  <sheetFormatPr defaultColWidth="9.140625" defaultRowHeight="12.75"/>
  <cols>
    <col min="1" max="1" width="10.5703125" style="131" bestFit="1" customWidth="1"/>
    <col min="2" max="2" width="16.28515625" style="63" customWidth="1"/>
    <col min="3" max="3" width="42.85546875" style="63" customWidth="1"/>
    <col min="4" max="5" width="33.42578125" style="63" customWidth="1"/>
    <col min="6" max="6" width="38.85546875" style="63" customWidth="1"/>
    <col min="7" max="16384" width="9.140625" style="63"/>
  </cols>
  <sheetData>
    <row r="1" spans="1:9">
      <c r="A1" s="61" t="s">
        <v>28</v>
      </c>
      <c r="B1" s="39" t="s">
        <v>173</v>
      </c>
    </row>
    <row r="2" spans="1:9" ht="15">
      <c r="A2" s="61" t="s">
        <v>29</v>
      </c>
      <c r="B2" s="194">
        <v>44561</v>
      </c>
    </row>
    <row r="3" spans="1:9">
      <c r="A3" s="108"/>
    </row>
    <row r="4" spans="1:9" ht="13.5" thickBot="1">
      <c r="A4" s="87" t="s">
        <v>113</v>
      </c>
      <c r="B4" s="239" t="s">
        <v>25</v>
      </c>
      <c r="C4" s="239"/>
      <c r="D4" s="109"/>
      <c r="E4" s="109"/>
      <c r="F4" s="109"/>
    </row>
    <row r="5" spans="1:9" s="114" customFormat="1" ht="16.5" customHeight="1">
      <c r="A5" s="110"/>
      <c r="B5" s="111"/>
      <c r="C5" s="111"/>
      <c r="D5" s="112" t="s">
        <v>143</v>
      </c>
      <c r="E5" s="112" t="s">
        <v>114</v>
      </c>
      <c r="F5" s="113" t="s">
        <v>49</v>
      </c>
    </row>
    <row r="6" spans="1:9" ht="15" customHeight="1">
      <c r="A6" s="115">
        <v>1</v>
      </c>
      <c r="B6" s="229" t="s">
        <v>115</v>
      </c>
      <c r="C6" s="116" t="s">
        <v>50</v>
      </c>
      <c r="D6" s="117">
        <v>5</v>
      </c>
      <c r="E6" s="117">
        <v>2</v>
      </c>
      <c r="F6" s="118"/>
    </row>
    <row r="7" spans="1:9" ht="15" customHeight="1">
      <c r="A7" s="115">
        <v>2</v>
      </c>
      <c r="B7" s="235"/>
      <c r="C7" s="116" t="s">
        <v>116</v>
      </c>
      <c r="D7" s="126">
        <f>D8+D10+D12</f>
        <v>782722.52999999991</v>
      </c>
      <c r="E7" s="119">
        <f>E8+E10+E12</f>
        <v>39146.54</v>
      </c>
      <c r="F7" s="120">
        <f>F8+F10+F12</f>
        <v>0</v>
      </c>
    </row>
    <row r="8" spans="1:9" ht="15" customHeight="1">
      <c r="A8" s="115">
        <v>3</v>
      </c>
      <c r="B8" s="235"/>
      <c r="C8" s="121" t="s">
        <v>51</v>
      </c>
      <c r="D8" s="203">
        <v>782722.52999999991</v>
      </c>
      <c r="E8" s="203">
        <v>39146.54</v>
      </c>
      <c r="F8" s="118"/>
      <c r="G8" s="89"/>
      <c r="H8" s="89"/>
    </row>
    <row r="9" spans="1:9" ht="15" customHeight="1">
      <c r="A9" s="115">
        <v>4</v>
      </c>
      <c r="B9" s="235"/>
      <c r="C9" s="122" t="s">
        <v>117</v>
      </c>
      <c r="D9" s="203">
        <v>73867.73000000001</v>
      </c>
      <c r="E9" s="203"/>
      <c r="F9" s="118"/>
      <c r="G9" s="89"/>
      <c r="H9" s="89"/>
    </row>
    <row r="10" spans="1:9" ht="30" customHeight="1">
      <c r="A10" s="115">
        <v>5</v>
      </c>
      <c r="B10" s="235"/>
      <c r="C10" s="121" t="s">
        <v>118</v>
      </c>
      <c r="D10" s="202"/>
      <c r="E10" s="117"/>
      <c r="F10" s="118"/>
    </row>
    <row r="11" spans="1:9" ht="15" customHeight="1">
      <c r="A11" s="115">
        <v>6</v>
      </c>
      <c r="B11" s="235"/>
      <c r="C11" s="122" t="s">
        <v>119</v>
      </c>
      <c r="D11" s="202"/>
      <c r="E11" s="117"/>
      <c r="F11" s="118"/>
    </row>
    <row r="12" spans="1:9" ht="15" customHeight="1">
      <c r="A12" s="115">
        <v>7</v>
      </c>
      <c r="B12" s="235"/>
      <c r="C12" s="121" t="s">
        <v>120</v>
      </c>
      <c r="D12" s="202"/>
      <c r="E12" s="117"/>
      <c r="F12" s="118"/>
    </row>
    <row r="13" spans="1:9" ht="15" customHeight="1">
      <c r="A13" s="115">
        <v>8</v>
      </c>
      <c r="B13" s="236"/>
      <c r="C13" s="122" t="s">
        <v>119</v>
      </c>
      <c r="D13" s="202"/>
      <c r="E13" s="117"/>
      <c r="F13" s="118"/>
    </row>
    <row r="14" spans="1:9" ht="15" customHeight="1">
      <c r="A14" s="115">
        <v>9</v>
      </c>
      <c r="B14" s="229" t="s">
        <v>121</v>
      </c>
      <c r="C14" s="116" t="s">
        <v>50</v>
      </c>
      <c r="D14" s="202"/>
      <c r="E14" s="123"/>
      <c r="F14" s="124"/>
      <c r="I14" s="125"/>
    </row>
    <row r="15" spans="1:9" ht="15" customHeight="1">
      <c r="A15" s="115">
        <v>10</v>
      </c>
      <c r="B15" s="235"/>
      <c r="C15" s="116" t="s">
        <v>122</v>
      </c>
      <c r="D15" s="126">
        <f>D16+D18+D20</f>
        <v>470787.3</v>
      </c>
      <c r="E15" s="126">
        <f>E16+E18+E20</f>
        <v>0</v>
      </c>
      <c r="F15" s="127">
        <f>F16+F18+F20</f>
        <v>0</v>
      </c>
    </row>
    <row r="16" spans="1:9" ht="15" customHeight="1">
      <c r="A16" s="115">
        <v>11</v>
      </c>
      <c r="B16" s="235"/>
      <c r="C16" s="121" t="s">
        <v>51</v>
      </c>
      <c r="D16" s="202">
        <v>470787.3</v>
      </c>
      <c r="E16" s="123"/>
      <c r="F16" s="124"/>
    </row>
    <row r="17" spans="1:6" ht="15" customHeight="1">
      <c r="A17" s="115">
        <v>12</v>
      </c>
      <c r="B17" s="235"/>
      <c r="C17" s="122" t="s">
        <v>117</v>
      </c>
      <c r="D17" s="202">
        <v>429531.3</v>
      </c>
      <c r="E17" s="117"/>
      <c r="F17" s="118"/>
    </row>
    <row r="18" spans="1:6" ht="30" customHeight="1">
      <c r="A18" s="115">
        <v>13</v>
      </c>
      <c r="B18" s="235"/>
      <c r="C18" s="121" t="s">
        <v>123</v>
      </c>
      <c r="D18" s="202"/>
      <c r="E18" s="123"/>
      <c r="F18" s="124"/>
    </row>
    <row r="19" spans="1:6" ht="15" customHeight="1">
      <c r="A19" s="115">
        <v>14</v>
      </c>
      <c r="B19" s="235"/>
      <c r="C19" s="122" t="s">
        <v>119</v>
      </c>
      <c r="D19" s="202"/>
      <c r="E19" s="123"/>
      <c r="F19" s="124"/>
    </row>
    <row r="20" spans="1:6" ht="15" customHeight="1">
      <c r="A20" s="115">
        <v>15</v>
      </c>
      <c r="B20" s="235"/>
      <c r="C20" s="121" t="s">
        <v>120</v>
      </c>
      <c r="D20" s="202"/>
      <c r="E20" s="123"/>
      <c r="F20" s="124"/>
    </row>
    <row r="21" spans="1:6" ht="15" customHeight="1">
      <c r="A21" s="115">
        <v>16</v>
      </c>
      <c r="B21" s="236"/>
      <c r="C21" s="122" t="s">
        <v>119</v>
      </c>
      <c r="D21" s="202"/>
      <c r="E21" s="123"/>
      <c r="F21" s="124"/>
    </row>
    <row r="22" spans="1:6" ht="15" customHeight="1" thickBot="1">
      <c r="A22" s="128">
        <v>17</v>
      </c>
      <c r="B22" s="237" t="s">
        <v>124</v>
      </c>
      <c r="C22" s="238"/>
      <c r="D22" s="129">
        <f>D7+D15</f>
        <v>1253509.8299999998</v>
      </c>
      <c r="E22" s="129">
        <f>E7+E15</f>
        <v>39146.54</v>
      </c>
      <c r="F22" s="130">
        <f>F7+F15</f>
        <v>0</v>
      </c>
    </row>
    <row r="27" spans="1:6">
      <c r="D27" s="201"/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1" sqref="B1:B2"/>
    </sheetView>
  </sheetViews>
  <sheetFormatPr defaultColWidth="9.140625" defaultRowHeight="12.75"/>
  <cols>
    <col min="1" max="1" width="35.140625" style="63" customWidth="1"/>
    <col min="2" max="2" width="45.85546875" style="63" customWidth="1"/>
    <col min="3" max="4" width="29.42578125" style="63" customWidth="1"/>
    <col min="5" max="5" width="28.42578125" style="63" customWidth="1"/>
    <col min="6" max="6" width="14" style="63" bestFit="1" customWidth="1"/>
    <col min="7" max="7" width="14.7109375" style="63" customWidth="1"/>
    <col min="8" max="8" width="26.42578125" style="63" customWidth="1"/>
    <col min="9" max="9" width="16.140625" style="63" bestFit="1" customWidth="1"/>
    <col min="10" max="10" width="14" style="63" bestFit="1" customWidth="1"/>
    <col min="11" max="11" width="14.7109375" style="63" customWidth="1"/>
    <col min="12" max="12" width="26.85546875" style="63" customWidth="1"/>
    <col min="13" max="16384" width="9.140625" style="63"/>
  </cols>
  <sheetData>
    <row r="1" spans="1:12">
      <c r="A1" s="63" t="s">
        <v>28</v>
      </c>
      <c r="B1" s="39" t="s">
        <v>173</v>
      </c>
    </row>
    <row r="2" spans="1:12" ht="15">
      <c r="A2" s="63" t="s">
        <v>29</v>
      </c>
      <c r="B2" s="194">
        <v>44561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3.5" thickBot="1">
      <c r="A4" s="186" t="s">
        <v>44</v>
      </c>
      <c r="B4" s="183" t="s">
        <v>26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>
      <c r="A5" s="134"/>
      <c r="B5" s="91"/>
      <c r="C5" s="187" t="s">
        <v>143</v>
      </c>
      <c r="D5" s="187" t="s">
        <v>114</v>
      </c>
      <c r="E5" s="173" t="s">
        <v>49</v>
      </c>
      <c r="F5" s="133"/>
      <c r="G5" s="133"/>
      <c r="H5" s="133"/>
      <c r="I5" s="133"/>
      <c r="J5" s="133"/>
      <c r="K5" s="133"/>
      <c r="L5" s="133"/>
    </row>
    <row r="6" spans="1:12">
      <c r="A6" s="240" t="s">
        <v>45</v>
      </c>
      <c r="B6" s="135" t="s">
        <v>50</v>
      </c>
      <c r="C6" s="71"/>
      <c r="D6" s="71"/>
      <c r="E6" s="94"/>
      <c r="F6" s="133"/>
      <c r="G6" s="133"/>
      <c r="H6" s="133"/>
      <c r="I6" s="133"/>
      <c r="J6" s="133"/>
      <c r="K6" s="133"/>
      <c r="L6" s="133"/>
    </row>
    <row r="7" spans="1:12">
      <c r="A7" s="241"/>
      <c r="B7" s="136" t="s">
        <v>152</v>
      </c>
      <c r="C7" s="71"/>
      <c r="D7" s="71"/>
      <c r="E7" s="94"/>
      <c r="F7" s="133"/>
      <c r="G7" s="133"/>
      <c r="H7" s="133"/>
      <c r="I7" s="133"/>
      <c r="J7" s="133"/>
      <c r="K7" s="133"/>
      <c r="L7" s="133"/>
    </row>
    <row r="8" spans="1:12">
      <c r="A8" s="242" t="s">
        <v>46</v>
      </c>
      <c r="B8" s="135" t="s">
        <v>50</v>
      </c>
      <c r="C8" s="71"/>
      <c r="D8" s="71"/>
      <c r="E8" s="94"/>
      <c r="F8" s="133"/>
      <c r="G8" s="133"/>
      <c r="H8" s="133"/>
      <c r="I8" s="133"/>
      <c r="J8" s="133"/>
      <c r="K8" s="133"/>
      <c r="L8" s="133"/>
    </row>
    <row r="9" spans="1:12">
      <c r="A9" s="242"/>
      <c r="B9" s="136" t="s">
        <v>55</v>
      </c>
      <c r="C9" s="137">
        <f>C10+C11+C12+C13</f>
        <v>0</v>
      </c>
      <c r="D9" s="137">
        <f>D10+D11+D12+D13</f>
        <v>0</v>
      </c>
      <c r="E9" s="188">
        <f>E10+E11+E12+E13</f>
        <v>0</v>
      </c>
      <c r="F9" s="133"/>
      <c r="G9" s="133"/>
      <c r="H9" s="133"/>
      <c r="I9" s="133"/>
      <c r="J9" s="133"/>
      <c r="K9" s="133"/>
      <c r="L9" s="133"/>
    </row>
    <row r="10" spans="1:12">
      <c r="A10" s="242"/>
      <c r="B10" s="138" t="s">
        <v>51</v>
      </c>
      <c r="C10" s="71"/>
      <c r="D10" s="71"/>
      <c r="E10" s="94"/>
      <c r="F10" s="133"/>
      <c r="G10" s="133"/>
      <c r="H10" s="133"/>
      <c r="I10" s="133"/>
      <c r="J10" s="133"/>
      <c r="K10" s="133"/>
      <c r="L10" s="133"/>
    </row>
    <row r="11" spans="1:12">
      <c r="A11" s="242"/>
      <c r="B11" s="138" t="s">
        <v>52</v>
      </c>
      <c r="C11" s="71"/>
      <c r="D11" s="71"/>
      <c r="E11" s="94"/>
      <c r="F11" s="133"/>
      <c r="G11" s="133"/>
      <c r="H11" s="133"/>
      <c r="I11" s="133"/>
      <c r="J11" s="133"/>
      <c r="K11" s="133"/>
      <c r="L11" s="133"/>
    </row>
    <row r="12" spans="1:12">
      <c r="A12" s="242"/>
      <c r="B12" s="138" t="s">
        <v>53</v>
      </c>
      <c r="C12" s="71"/>
      <c r="D12" s="71"/>
      <c r="E12" s="94"/>
      <c r="F12" s="133"/>
      <c r="G12" s="133"/>
      <c r="H12" s="133"/>
      <c r="I12" s="133"/>
      <c r="J12" s="133"/>
      <c r="K12" s="133"/>
      <c r="L12" s="133"/>
    </row>
    <row r="13" spans="1:12">
      <c r="A13" s="242"/>
      <c r="B13" s="138" t="s">
        <v>137</v>
      </c>
      <c r="C13" s="71"/>
      <c r="D13" s="71"/>
      <c r="E13" s="94"/>
      <c r="F13" s="133"/>
      <c r="G13" s="133"/>
      <c r="H13" s="133"/>
      <c r="I13" s="133"/>
      <c r="J13" s="133"/>
      <c r="K13" s="133"/>
      <c r="L13" s="133"/>
    </row>
    <row r="14" spans="1:12">
      <c r="A14" s="242" t="s">
        <v>47</v>
      </c>
      <c r="B14" s="135" t="s">
        <v>50</v>
      </c>
      <c r="C14" s="71"/>
      <c r="D14" s="71"/>
      <c r="E14" s="94"/>
      <c r="F14" s="133"/>
      <c r="G14" s="133"/>
      <c r="H14" s="133"/>
      <c r="I14" s="133"/>
      <c r="J14" s="133"/>
      <c r="K14" s="133"/>
      <c r="L14" s="133"/>
    </row>
    <row r="15" spans="1:12">
      <c r="A15" s="242"/>
      <c r="B15" s="136" t="s">
        <v>55</v>
      </c>
      <c r="C15" s="137">
        <f>C16+C17+C18+C19</f>
        <v>0</v>
      </c>
      <c r="D15" s="137">
        <f>D16+D17+D18+D19</f>
        <v>0</v>
      </c>
      <c r="E15" s="188">
        <f>E16+E17+E18+E19</f>
        <v>0</v>
      </c>
      <c r="F15" s="133"/>
      <c r="G15" s="133"/>
      <c r="H15" s="133"/>
      <c r="I15" s="133"/>
      <c r="J15" s="133"/>
      <c r="K15" s="133"/>
      <c r="L15" s="133"/>
    </row>
    <row r="16" spans="1:12">
      <c r="A16" s="242"/>
      <c r="B16" s="138" t="s">
        <v>51</v>
      </c>
      <c r="C16" s="71"/>
      <c r="D16" s="71"/>
      <c r="E16" s="94"/>
      <c r="F16" s="133"/>
      <c r="G16" s="133"/>
      <c r="H16" s="133"/>
      <c r="I16" s="133"/>
      <c r="J16" s="133"/>
      <c r="K16" s="133"/>
      <c r="L16" s="133"/>
    </row>
    <row r="17" spans="1:12">
      <c r="A17" s="240"/>
      <c r="B17" s="138" t="s">
        <v>52</v>
      </c>
      <c r="C17" s="71"/>
      <c r="D17" s="71"/>
      <c r="E17" s="94"/>
      <c r="F17" s="133"/>
      <c r="G17" s="133"/>
      <c r="H17" s="133"/>
      <c r="I17" s="133"/>
      <c r="J17" s="133"/>
      <c r="K17" s="133"/>
      <c r="L17" s="133"/>
    </row>
    <row r="18" spans="1:12">
      <c r="A18" s="240"/>
      <c r="B18" s="138" t="s">
        <v>53</v>
      </c>
      <c r="C18" s="71"/>
      <c r="D18" s="71"/>
      <c r="E18" s="94"/>
      <c r="F18" s="133"/>
      <c r="G18" s="133"/>
      <c r="H18" s="133"/>
      <c r="I18" s="133"/>
      <c r="J18" s="133"/>
      <c r="K18" s="133"/>
      <c r="L18" s="133"/>
    </row>
    <row r="19" spans="1:12" ht="13.5" thickBot="1">
      <c r="A19" s="243"/>
      <c r="B19" s="189" t="s">
        <v>137</v>
      </c>
      <c r="C19" s="96"/>
      <c r="D19" s="96"/>
      <c r="E19" s="97"/>
      <c r="F19" s="133"/>
      <c r="G19" s="133"/>
      <c r="H19" s="133"/>
      <c r="I19" s="133"/>
      <c r="J19" s="133"/>
      <c r="K19" s="133"/>
      <c r="L19" s="133"/>
    </row>
    <row r="20" spans="1:12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40625" defaultRowHeight="12.75"/>
  <cols>
    <col min="1" max="1" width="10.5703125" style="63" bestFit="1" customWidth="1"/>
    <col min="2" max="2" width="54.7109375" style="63" customWidth="1"/>
    <col min="3" max="3" width="26.7109375" style="63" customWidth="1"/>
    <col min="4" max="4" width="34.85546875" style="63" customWidth="1"/>
    <col min="5" max="5" width="26.7109375" style="63" customWidth="1"/>
    <col min="6" max="6" width="25.5703125" style="63" customWidth="1"/>
    <col min="7" max="7" width="25" style="63" customWidth="1"/>
    <col min="8" max="16384" width="9.140625" style="63"/>
  </cols>
  <sheetData>
    <row r="1" spans="1:7">
      <c r="A1" s="61" t="s">
        <v>28</v>
      </c>
      <c r="B1" s="39" t="s">
        <v>173</v>
      </c>
    </row>
    <row r="2" spans="1:7" ht="15">
      <c r="A2" s="61" t="s">
        <v>29</v>
      </c>
      <c r="B2" s="194">
        <v>44561</v>
      </c>
    </row>
    <row r="3" spans="1:7">
      <c r="B3" s="139"/>
    </row>
    <row r="4" spans="1:7" ht="13.5" thickBot="1">
      <c r="A4" s="87" t="s">
        <v>125</v>
      </c>
      <c r="B4" s="184" t="s">
        <v>134</v>
      </c>
    </row>
    <row r="5" spans="1:7" s="139" customFormat="1">
      <c r="A5" s="140"/>
      <c r="B5" s="68"/>
      <c r="C5" s="141" t="s">
        <v>0</v>
      </c>
      <c r="D5" s="171" t="s">
        <v>1</v>
      </c>
      <c r="E5" s="171" t="s">
        <v>2</v>
      </c>
      <c r="F5" s="171" t="s">
        <v>3</v>
      </c>
      <c r="G5" s="173" t="s">
        <v>4</v>
      </c>
    </row>
    <row r="6" spans="1:7" ht="51">
      <c r="A6" s="142"/>
      <c r="B6" s="143"/>
      <c r="C6" s="144" t="s">
        <v>126</v>
      </c>
      <c r="D6" s="143" t="s">
        <v>127</v>
      </c>
      <c r="E6" s="175" t="s">
        <v>128</v>
      </c>
      <c r="F6" s="175" t="s">
        <v>141</v>
      </c>
      <c r="G6" s="174" t="s">
        <v>129</v>
      </c>
    </row>
    <row r="7" spans="1:7">
      <c r="A7" s="142">
        <v>1</v>
      </c>
      <c r="B7" s="145" t="s">
        <v>143</v>
      </c>
      <c r="C7" s="146">
        <f>SUM(C8:C11)</f>
        <v>0</v>
      </c>
      <c r="D7" s="146">
        <f t="shared" ref="D7:G7" si="0">SUM(D8:D11)</f>
        <v>0</v>
      </c>
      <c r="E7" s="146">
        <f t="shared" si="0"/>
        <v>0</v>
      </c>
      <c r="F7" s="146">
        <f t="shared" si="0"/>
        <v>0</v>
      </c>
      <c r="G7" s="146">
        <f t="shared" si="0"/>
        <v>0</v>
      </c>
    </row>
    <row r="8" spans="1:7">
      <c r="A8" s="142">
        <v>2</v>
      </c>
      <c r="B8" s="147" t="s">
        <v>71</v>
      </c>
      <c r="C8" s="148"/>
      <c r="D8" s="123"/>
      <c r="E8" s="123"/>
      <c r="F8" s="123"/>
      <c r="G8" s="124"/>
    </row>
    <row r="9" spans="1:7">
      <c r="A9" s="142">
        <v>3</v>
      </c>
      <c r="B9" s="147" t="s">
        <v>130</v>
      </c>
      <c r="C9" s="148"/>
      <c r="D9" s="123"/>
      <c r="E9" s="123"/>
      <c r="F9" s="123"/>
      <c r="G9" s="124"/>
    </row>
    <row r="10" spans="1:7">
      <c r="A10" s="142">
        <v>4</v>
      </c>
      <c r="B10" s="149" t="s">
        <v>131</v>
      </c>
      <c r="C10" s="148"/>
      <c r="D10" s="123"/>
      <c r="E10" s="123"/>
      <c r="F10" s="123"/>
      <c r="G10" s="124"/>
    </row>
    <row r="11" spans="1:7">
      <c r="A11" s="142">
        <v>5</v>
      </c>
      <c r="B11" s="147" t="s">
        <v>132</v>
      </c>
      <c r="C11" s="148"/>
      <c r="D11" s="123"/>
      <c r="E11" s="123"/>
      <c r="F11" s="123"/>
      <c r="G11" s="124"/>
    </row>
    <row r="12" spans="1:7">
      <c r="A12" s="142">
        <v>6</v>
      </c>
      <c r="B12" s="116" t="s">
        <v>114</v>
      </c>
      <c r="C12" s="119">
        <f>SUM(C13:C16)</f>
        <v>0</v>
      </c>
      <c r="D12" s="119">
        <f>SUM(D13:D16)</f>
        <v>0</v>
      </c>
      <c r="E12" s="119">
        <f>SUM(E13:E16)</f>
        <v>0</v>
      </c>
      <c r="F12" s="119">
        <f>SUM(F13:F16)</f>
        <v>0</v>
      </c>
      <c r="G12" s="120">
        <f>SUM(G13:G16)</f>
        <v>0</v>
      </c>
    </row>
    <row r="13" spans="1:7">
      <c r="A13" s="142">
        <v>7</v>
      </c>
      <c r="B13" s="147" t="s">
        <v>71</v>
      </c>
      <c r="C13" s="117"/>
      <c r="D13" s="117"/>
      <c r="E13" s="117"/>
      <c r="F13" s="117"/>
      <c r="G13" s="118"/>
    </row>
    <row r="14" spans="1:7">
      <c r="A14" s="142">
        <v>8</v>
      </c>
      <c r="B14" s="147" t="s">
        <v>130</v>
      </c>
      <c r="C14" s="117"/>
      <c r="D14" s="117"/>
      <c r="E14" s="117"/>
      <c r="F14" s="117"/>
      <c r="G14" s="118"/>
    </row>
    <row r="15" spans="1:7">
      <c r="A15" s="142">
        <v>9</v>
      </c>
      <c r="B15" s="149" t="s">
        <v>131</v>
      </c>
      <c r="C15" s="117"/>
      <c r="D15" s="117"/>
      <c r="E15" s="117"/>
      <c r="F15" s="117"/>
      <c r="G15" s="118"/>
    </row>
    <row r="16" spans="1:7">
      <c r="A16" s="142">
        <v>10</v>
      </c>
      <c r="B16" s="147" t="s">
        <v>132</v>
      </c>
      <c r="C16" s="117"/>
      <c r="D16" s="117"/>
      <c r="E16" s="117"/>
      <c r="F16" s="117"/>
      <c r="G16" s="118"/>
    </row>
    <row r="17" spans="1:7">
      <c r="A17" s="142">
        <v>11</v>
      </c>
      <c r="B17" s="116" t="s">
        <v>49</v>
      </c>
      <c r="C17" s="119">
        <f>SUM(C18:C21)</f>
        <v>0</v>
      </c>
      <c r="D17" s="119">
        <f>SUM(D18:D21)</f>
        <v>0</v>
      </c>
      <c r="E17" s="119">
        <f>SUM(E18:E21)</f>
        <v>0</v>
      </c>
      <c r="F17" s="119">
        <f>SUM(F18:F21)</f>
        <v>0</v>
      </c>
      <c r="G17" s="120">
        <f>SUM(G18:G21)</f>
        <v>0</v>
      </c>
    </row>
    <row r="18" spans="1:7">
      <c r="A18" s="142">
        <v>12</v>
      </c>
      <c r="B18" s="147" t="s">
        <v>71</v>
      </c>
      <c r="C18" s="117"/>
      <c r="D18" s="117"/>
      <c r="E18" s="117" t="s">
        <v>9</v>
      </c>
      <c r="F18" s="117"/>
      <c r="G18" s="118"/>
    </row>
    <row r="19" spans="1:7">
      <c r="A19" s="142">
        <v>13</v>
      </c>
      <c r="B19" s="147" t="s">
        <v>130</v>
      </c>
      <c r="C19" s="117"/>
      <c r="D19" s="117"/>
      <c r="E19" s="117"/>
      <c r="F19" s="117"/>
      <c r="G19" s="118"/>
    </row>
    <row r="20" spans="1:7">
      <c r="A20" s="142">
        <v>14</v>
      </c>
      <c r="B20" s="149" t="s">
        <v>131</v>
      </c>
      <c r="C20" s="117"/>
      <c r="D20" s="117"/>
      <c r="E20" s="117"/>
      <c r="F20" s="117"/>
      <c r="G20" s="118"/>
    </row>
    <row r="21" spans="1:7">
      <c r="A21" s="142">
        <v>15</v>
      </c>
      <c r="B21" s="147" t="s">
        <v>132</v>
      </c>
      <c r="C21" s="117"/>
      <c r="D21" s="117"/>
      <c r="E21" s="117"/>
      <c r="F21" s="117"/>
      <c r="G21" s="118"/>
    </row>
    <row r="22" spans="1:7" ht="13.5" thickBot="1">
      <c r="A22" s="142">
        <v>16</v>
      </c>
      <c r="B22" s="150" t="s">
        <v>133</v>
      </c>
      <c r="C22" s="151">
        <f>C12+C17</f>
        <v>0</v>
      </c>
      <c r="D22" s="151">
        <f>D12+D17</f>
        <v>0</v>
      </c>
      <c r="E22" s="151">
        <f>E12+E17</f>
        <v>0</v>
      </c>
      <c r="F22" s="151">
        <f>F12+F17</f>
        <v>0</v>
      </c>
      <c r="G22" s="152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40625" defaultRowHeight="12.75"/>
  <cols>
    <col min="1" max="1" width="10.5703125" style="63" bestFit="1" customWidth="1"/>
    <col min="2" max="2" width="89.140625" style="63" bestFit="1" customWidth="1"/>
    <col min="3" max="3" width="15.140625" style="153" customWidth="1"/>
    <col min="4" max="5" width="13.7109375" style="153" customWidth="1"/>
    <col min="6" max="6" width="16.28515625" style="153" customWidth="1"/>
    <col min="7" max="8" width="13.7109375" style="153" customWidth="1"/>
    <col min="9" max="9" width="17.5703125" style="153" customWidth="1"/>
    <col min="10" max="10" width="14.5703125" style="153" customWidth="1"/>
    <col min="11" max="12" width="13.7109375" style="153" customWidth="1"/>
    <col min="13" max="13" width="15" style="153" customWidth="1"/>
    <col min="14" max="15" width="13.7109375" style="153" customWidth="1"/>
    <col min="16" max="17" width="15.7109375" style="153" customWidth="1"/>
    <col min="18" max="18" width="9.140625" style="153"/>
    <col min="19" max="16384" width="9.140625" style="63"/>
  </cols>
  <sheetData>
    <row r="1" spans="1:15">
      <c r="A1" s="63" t="s">
        <v>28</v>
      </c>
      <c r="B1" s="39" t="s">
        <v>173</v>
      </c>
    </row>
    <row r="2" spans="1:15" ht="15">
      <c r="A2" s="63" t="s">
        <v>29</v>
      </c>
      <c r="B2" s="194">
        <v>44561</v>
      </c>
    </row>
    <row r="4" spans="1:15" ht="13.5" thickBot="1">
      <c r="A4" s="87" t="s">
        <v>54</v>
      </c>
      <c r="B4" s="185" t="s">
        <v>27</v>
      </c>
    </row>
    <row r="5" spans="1:15">
      <c r="A5" s="73"/>
      <c r="B5" s="154"/>
      <c r="C5" s="170" t="s">
        <v>0</v>
      </c>
      <c r="D5" s="170" t="s">
        <v>1</v>
      </c>
      <c r="E5" s="170" t="s">
        <v>2</v>
      </c>
      <c r="F5" s="170" t="s">
        <v>3</v>
      </c>
      <c r="G5" s="170" t="s">
        <v>4</v>
      </c>
      <c r="H5" s="170" t="s">
        <v>8</v>
      </c>
      <c r="I5" s="170" t="s">
        <v>13</v>
      </c>
      <c r="J5" s="170" t="s">
        <v>14</v>
      </c>
      <c r="K5" s="170" t="s">
        <v>138</v>
      </c>
      <c r="L5" s="170" t="s">
        <v>15</v>
      </c>
      <c r="M5" s="170" t="s">
        <v>16</v>
      </c>
      <c r="N5" s="170" t="s">
        <v>17</v>
      </c>
      <c r="O5" s="155" t="s">
        <v>18</v>
      </c>
    </row>
    <row r="6" spans="1:15" ht="12.75" customHeight="1">
      <c r="A6" s="74"/>
      <c r="B6" s="76"/>
      <c r="C6" s="244" t="s">
        <v>139</v>
      </c>
      <c r="D6" s="244"/>
      <c r="E6" s="244"/>
      <c r="F6" s="246" t="s">
        <v>57</v>
      </c>
      <c r="G6" s="246"/>
      <c r="H6" s="246"/>
      <c r="I6" s="246"/>
      <c r="J6" s="246"/>
      <c r="K6" s="246"/>
      <c r="L6" s="246"/>
      <c r="M6" s="246" t="s">
        <v>63</v>
      </c>
      <c r="N6" s="246"/>
      <c r="O6" s="245"/>
    </row>
    <row r="7" spans="1:15" ht="15" customHeight="1">
      <c r="A7" s="74"/>
      <c r="B7" s="76"/>
      <c r="C7" s="246" t="s">
        <v>144</v>
      </c>
      <c r="D7" s="246" t="s">
        <v>145</v>
      </c>
      <c r="E7" s="246" t="s">
        <v>56</v>
      </c>
      <c r="F7" s="246" t="s">
        <v>58</v>
      </c>
      <c r="G7" s="246"/>
      <c r="H7" s="246" t="s">
        <v>59</v>
      </c>
      <c r="I7" s="246" t="s">
        <v>60</v>
      </c>
      <c r="J7" s="246"/>
      <c r="K7" s="247" t="s">
        <v>61</v>
      </c>
      <c r="L7" s="247"/>
      <c r="M7" s="244" t="s">
        <v>148</v>
      </c>
      <c r="N7" s="244" t="s">
        <v>149</v>
      </c>
      <c r="O7" s="245" t="s">
        <v>64</v>
      </c>
    </row>
    <row r="8" spans="1:15" ht="25.5">
      <c r="A8" s="74"/>
      <c r="B8" s="76"/>
      <c r="C8" s="246"/>
      <c r="D8" s="246"/>
      <c r="E8" s="246"/>
      <c r="F8" s="175" t="s">
        <v>146</v>
      </c>
      <c r="G8" s="175" t="s">
        <v>147</v>
      </c>
      <c r="H8" s="246"/>
      <c r="I8" s="175" t="s">
        <v>144</v>
      </c>
      <c r="J8" s="175" t="s">
        <v>145</v>
      </c>
      <c r="K8" s="177" t="s">
        <v>151</v>
      </c>
      <c r="L8" s="177" t="s">
        <v>62</v>
      </c>
      <c r="M8" s="244"/>
      <c r="N8" s="244"/>
      <c r="O8" s="245"/>
    </row>
    <row r="9" spans="1:15">
      <c r="A9" s="156"/>
      <c r="B9" s="157" t="s">
        <v>48</v>
      </c>
      <c r="C9" s="158"/>
      <c r="D9" s="158"/>
      <c r="E9" s="159"/>
      <c r="F9" s="160"/>
      <c r="G9" s="160"/>
      <c r="H9" s="75"/>
      <c r="I9" s="75"/>
      <c r="J9" s="75"/>
      <c r="K9" s="75"/>
      <c r="L9" s="75"/>
      <c r="M9" s="160"/>
      <c r="N9" s="160"/>
      <c r="O9" s="161"/>
    </row>
    <row r="10" spans="1:15">
      <c r="A10" s="74">
        <v>1</v>
      </c>
      <c r="B10" s="162" t="s">
        <v>55</v>
      </c>
      <c r="C10" s="163">
        <f>SUM(C11:C17)</f>
        <v>0</v>
      </c>
      <c r="D10" s="163">
        <f>SUM(D11:D17)</f>
        <v>0</v>
      </c>
      <c r="E10" s="163">
        <f>SUM(E11:E17)</f>
        <v>0</v>
      </c>
      <c r="F10" s="164">
        <f t="shared" ref="F10:O10" si="0">SUM(F11:F17)</f>
        <v>0</v>
      </c>
      <c r="G10" s="164">
        <f t="shared" si="0"/>
        <v>0</v>
      </c>
      <c r="H10" s="163">
        <f t="shared" si="0"/>
        <v>0</v>
      </c>
      <c r="I10" s="163">
        <f t="shared" si="0"/>
        <v>0</v>
      </c>
      <c r="J10" s="163">
        <f t="shared" si="0"/>
        <v>0</v>
      </c>
      <c r="K10" s="163">
        <f t="shared" si="0"/>
        <v>0</v>
      </c>
      <c r="L10" s="163">
        <f t="shared" si="0"/>
        <v>0</v>
      </c>
      <c r="M10" s="164">
        <f>SUM(M11:M17)</f>
        <v>0</v>
      </c>
      <c r="N10" s="164">
        <f t="shared" si="0"/>
        <v>0</v>
      </c>
      <c r="O10" s="165">
        <f t="shared" si="0"/>
        <v>0</v>
      </c>
    </row>
    <row r="11" spans="1:15">
      <c r="A11" s="74">
        <v>1.1000000000000001</v>
      </c>
      <c r="B11" s="76"/>
      <c r="C11" s="70"/>
      <c r="D11" s="70"/>
      <c r="E11" s="163">
        <f t="shared" ref="E11:E17" si="1">C11+D11</f>
        <v>0</v>
      </c>
      <c r="F11" s="70"/>
      <c r="G11" s="70"/>
      <c r="H11" s="70"/>
      <c r="I11" s="70"/>
      <c r="J11" s="70"/>
      <c r="K11" s="166"/>
      <c r="L11" s="166"/>
      <c r="M11" s="163">
        <f>C11+F11-H11-I11</f>
        <v>0</v>
      </c>
      <c r="N11" s="163">
        <f>D11+G11+H11-J11+K11-L11</f>
        <v>0</v>
      </c>
      <c r="O11" s="165">
        <f t="shared" ref="O11:O17" si="2">M11+N11</f>
        <v>0</v>
      </c>
    </row>
    <row r="12" spans="1:15">
      <c r="A12" s="74">
        <v>1.2</v>
      </c>
      <c r="B12" s="76"/>
      <c r="C12" s="70"/>
      <c r="D12" s="70"/>
      <c r="E12" s="163">
        <f t="shared" si="1"/>
        <v>0</v>
      </c>
      <c r="F12" s="70"/>
      <c r="G12" s="70"/>
      <c r="H12" s="70"/>
      <c r="I12" s="70"/>
      <c r="J12" s="70"/>
      <c r="K12" s="166"/>
      <c r="L12" s="166"/>
      <c r="M12" s="163">
        <f t="shared" ref="M12:M17" si="3">C12+F12-H12-I12</f>
        <v>0</v>
      </c>
      <c r="N12" s="163">
        <f t="shared" ref="N12:N17" si="4">D12+G12+H12-J12+K12-L12</f>
        <v>0</v>
      </c>
      <c r="O12" s="165">
        <f t="shared" si="2"/>
        <v>0</v>
      </c>
    </row>
    <row r="13" spans="1:15">
      <c r="A13" s="74">
        <v>1.3</v>
      </c>
      <c r="B13" s="76"/>
      <c r="C13" s="70"/>
      <c r="D13" s="70"/>
      <c r="E13" s="163">
        <f t="shared" si="1"/>
        <v>0</v>
      </c>
      <c r="F13" s="70"/>
      <c r="G13" s="70"/>
      <c r="H13" s="70"/>
      <c r="I13" s="70"/>
      <c r="J13" s="70"/>
      <c r="K13" s="166"/>
      <c r="L13" s="166"/>
      <c r="M13" s="163">
        <f t="shared" si="3"/>
        <v>0</v>
      </c>
      <c r="N13" s="163">
        <f t="shared" si="4"/>
        <v>0</v>
      </c>
      <c r="O13" s="165">
        <f t="shared" si="2"/>
        <v>0</v>
      </c>
    </row>
    <row r="14" spans="1:15">
      <c r="A14" s="74">
        <v>1.4</v>
      </c>
      <c r="B14" s="76"/>
      <c r="C14" s="70"/>
      <c r="D14" s="70"/>
      <c r="E14" s="163">
        <f t="shared" si="1"/>
        <v>0</v>
      </c>
      <c r="F14" s="70"/>
      <c r="G14" s="70"/>
      <c r="H14" s="70"/>
      <c r="I14" s="70"/>
      <c r="J14" s="70"/>
      <c r="K14" s="166"/>
      <c r="L14" s="166"/>
      <c r="M14" s="163">
        <f t="shared" si="3"/>
        <v>0</v>
      </c>
      <c r="N14" s="163">
        <f t="shared" si="4"/>
        <v>0</v>
      </c>
      <c r="O14" s="165">
        <f t="shared" si="2"/>
        <v>0</v>
      </c>
    </row>
    <row r="15" spans="1:15">
      <c r="A15" s="74">
        <v>1.5</v>
      </c>
      <c r="B15" s="76"/>
      <c r="C15" s="70"/>
      <c r="D15" s="70"/>
      <c r="E15" s="163">
        <f t="shared" si="1"/>
        <v>0</v>
      </c>
      <c r="F15" s="70"/>
      <c r="G15" s="70"/>
      <c r="H15" s="70"/>
      <c r="I15" s="70"/>
      <c r="J15" s="70"/>
      <c r="K15" s="166"/>
      <c r="L15" s="166"/>
      <c r="M15" s="163">
        <f t="shared" si="3"/>
        <v>0</v>
      </c>
      <c r="N15" s="163">
        <f t="shared" si="4"/>
        <v>0</v>
      </c>
      <c r="O15" s="165">
        <f t="shared" si="2"/>
        <v>0</v>
      </c>
    </row>
    <row r="16" spans="1:15">
      <c r="A16" s="74">
        <v>1.6</v>
      </c>
      <c r="B16" s="76"/>
      <c r="C16" s="70"/>
      <c r="D16" s="70"/>
      <c r="E16" s="163">
        <f t="shared" si="1"/>
        <v>0</v>
      </c>
      <c r="F16" s="70"/>
      <c r="G16" s="70"/>
      <c r="H16" s="70"/>
      <c r="I16" s="70"/>
      <c r="J16" s="70"/>
      <c r="K16" s="166"/>
      <c r="L16" s="166"/>
      <c r="M16" s="163">
        <f>C16+F16-H16-I16</f>
        <v>0</v>
      </c>
      <c r="N16" s="163">
        <f t="shared" si="4"/>
        <v>0</v>
      </c>
      <c r="O16" s="165">
        <f t="shared" si="2"/>
        <v>0</v>
      </c>
    </row>
    <row r="17" spans="1:15">
      <c r="A17" s="74" t="s">
        <v>12</v>
      </c>
      <c r="B17" s="76"/>
      <c r="C17" s="70"/>
      <c r="D17" s="70"/>
      <c r="E17" s="163">
        <f t="shared" si="1"/>
        <v>0</v>
      </c>
      <c r="F17" s="70"/>
      <c r="G17" s="70"/>
      <c r="H17" s="70"/>
      <c r="I17" s="70"/>
      <c r="J17" s="70"/>
      <c r="K17" s="166"/>
      <c r="L17" s="166"/>
      <c r="M17" s="163">
        <f t="shared" si="3"/>
        <v>0</v>
      </c>
      <c r="N17" s="163">
        <f t="shared" si="4"/>
        <v>0</v>
      </c>
      <c r="O17" s="165">
        <f t="shared" si="2"/>
        <v>0</v>
      </c>
    </row>
    <row r="18" spans="1:15">
      <c r="A18" s="156"/>
      <c r="B18" s="89" t="s">
        <v>49</v>
      </c>
      <c r="C18" s="158"/>
      <c r="D18" s="158"/>
      <c r="E18" s="158"/>
      <c r="F18" s="158"/>
      <c r="G18" s="158"/>
      <c r="H18" s="158"/>
      <c r="I18" s="158"/>
      <c r="J18" s="158"/>
      <c r="K18" s="167"/>
      <c r="L18" s="167"/>
      <c r="M18" s="158"/>
      <c r="N18" s="158"/>
      <c r="O18" s="168"/>
    </row>
    <row r="19" spans="1:15">
      <c r="A19" s="74">
        <v>2</v>
      </c>
      <c r="B19" s="169" t="s">
        <v>55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>
        <f t="shared" ref="M19" si="5">C19+F19-H19-I19</f>
        <v>0</v>
      </c>
      <c r="N19" s="163">
        <f t="shared" ref="N19" si="6">D19+G19+H19-J19+K19-L19</f>
        <v>0</v>
      </c>
      <c r="O19" s="165">
        <f t="shared" ref="O19" si="7">M19+N19</f>
        <v>0</v>
      </c>
    </row>
    <row r="20" spans="1:15">
      <c r="A20" s="89"/>
      <c r="B20" s="89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rbnNiHpYJiEjvKLP6TW7GX7n/0BjtRiexrMEvwGpNRE=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fkpYHvUIQJeSJBmkuDIv+8mETEaoPnWSRuwP79xRRSA=</DigestValue>
    </Reference>
  </SignedInfo>
  <SignatureValue>ZXnR0Vmlz3Q1MKwF5eUJFxL5Ky2GN0bjJwpi5QlVVNyY9FWZzST1FPN09R1EPbtHAxAerIDqYO5/
i0bo3PhclIqm4bAjXDDAT7W+yKZBtjMf+N/L9H+Z2vfAPW/9tchgHsbEbn4ViqqLk6sAejTCoFCW
PD6+HU3g2r6O+FyLyUdRGt/udZaksdmL04GCurgxWlPpZkd49GZVqU2FFU3zrEYdgIrfKYWlkIe4
8FwzuZg82Di2ikbS30kADEfvRwlhM1LxKPNXATQjbMCLwKnm9Jz7j4X6rB9vr1RIOdYF+nX5SQy+
j2SS0bBi+DSgtFU4/17eWMI2WanDAd0iyuo1Fw==</SignatureValue>
  <KeyInfo>
    <X509Data>
      <X509Certificate>MIIGRDCCBSygAwIBAgIKL2Un9AADAAIAcDANBgkqhkiG9w0BAQsFADBKMRIwEAYKCZImiZPyLGQBGRYCZ2UxEzARBgoJkiaJk/IsZAEZFgNuYmcxHzAdBgNVBAMTFk5CRyBDbGFzcyAyIElOVCBTdWIgQ0EwHhcNMjExMjIwMDczMTUxWhcNMjMxMjIwMDczMTUxWjBCMR8wHQYDVQQKExZKU0MgSGFseWsgQmFuayBHZW9yZ2lhMR8wHQYDVQQDExZCSEIgLSBNYXJpbmEgVGFua2Fyb3ZhMIIBIjANBgkqhkiG9w0BAQEFAAOCAQ8AMIIBCgKCAQEA7TTMVVM8ShVDg7rCAn8mvkWJd+cIh6EulpKQ6wRzA0IMjTu2DwfHQajk3MuZAoW6AL7Kddam53zAGTU8AMPiVPU/mjWdV0B0kIubMUs2yuBcxcIKQP4E6qTKsuMu6kVRGf4c++RB1JZcfbugJ55YRcC5hCtHtToL6sIEK5bXYO4DVUAFrT+2hcHFNTUx28qSRY55MJrb4H8w3mVtVuOUK78CsgWK8x6V5oFFn99D47puXPSiokMEtwNQLn40rYdHfrWyVnSQTdLE4dPlmaimFnn3vyzsEbC/SG/Wn4wKoxFV9pQmqPMqHr7/KWq15Ubn1QgpGcJgYuS/2oMA/dqDnQIDAQABo4IDMjCCAy4wPAYJKwYBBAGCNxUHBC8wLQYlKwYBBAGCNxUI5rJgg431RIaBmQmDuKFKg76EcQSDxJEzhIOIXQIBZAIBIzAdBgNVHSUEFjAUBggrBgEFBQcDAgYIKwYBBQUHAwQwCwYDVR0PBAQDAgeAMCcGCSsGAQQBgjcVCgQaMBgwCgYIKwYBBQUHAwIwCgYIKwYBBQUHAwQwHQYDVR0OBBYEFIePNpsBfoL+n31mxeo89W/UUnKK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CeIJ2cwS4AUZ/4BGB7EUetn92HlGXYoIdPfuN+ne0bmy2ub1R/ceZEkEB0B9x0A3aVMzl1rMSCRMOVE9R6fyCvHVp2Jl9fu0GOWczCzhjJB/daw1rcUygzCejgBrXPt7SITJlq2Od+tU4Xd9f/8n9NXTShdHeceTYWAlnZKHdVxkybra+ZvRzd7LqYW6htt7tPGfTTgg0oiDZntdHkJipk498qkuC8FfNDfSOgLjXG2A36V5mmtcS0N4YFgIJr7FApoH/5yFvGJxLHPHN/djsP78kbyTk40l1TUf0h8CreMuL/xTXTAwqVltuaROF2GP5RKR0sdaJbXrmM5mEImcX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3qM+HiEE/hiugnEMhPLi8WaAWWDzVs42Qpo34UCsROk=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0FvoqoxCJYoP8aYPDLQcv6qxl0DGMqI7D8VohVkMye8=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w3R2a2TH0mvynzh9ROYkWc+SYqicEnPO1CxWJbBH01Y=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+7VtZyd4CtjqUsBlKbBAdgcsSw00VMk6ZQiULb9j2wg=</DigestValue>
      </Reference>
      <Reference URI="/xl/styles.xml?ContentType=application/vnd.openxmlformats-officedocument.spreadsheetml.styles+xml">
        <DigestMethod Algorithm="http://www.w3.org/2001/04/xmlenc#sha256"/>
        <DigestValue>Z6rG8lth9OHDX9oyD5T5SbR5lnougMvfSaBu3FDwi9Y=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U+ln8Pw6uECHQvCTpFgNE1Yz6v4lDydV1p3KWg81bRI=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dJcDuxtYuyPAAQLH6eCdqtkMr1e1m7oA7Oh9IgSN3G4=</DigestValue>
      </Reference>
      <Reference URI="/xl/worksheets/sheet2.xml?ContentType=application/vnd.openxmlformats-officedocument.spreadsheetml.worksheet+xml">
        <DigestMethod Algorithm="http://www.w3.org/2001/04/xmlenc#sha256"/>
        <DigestValue>SK5boU4ewX3nrhx90FdDDrZxTVNNl56RpFvLP75vmgE=</DigestValue>
      </Reference>
      <Reference URI="/xl/worksheets/sheet3.xml?ContentType=application/vnd.openxmlformats-officedocument.spreadsheetml.worksheet+xml">
        <DigestMethod Algorithm="http://www.w3.org/2001/04/xmlenc#sha256"/>
        <DigestValue>CZHbew7jXMKrp34rgSgZxXdjy0ZqXJC/0VwBoWPrW+4=</DigestValue>
      </Reference>
      <Reference URI="/xl/worksheets/sheet4.xml?ContentType=application/vnd.openxmlformats-officedocument.spreadsheetml.worksheet+xml">
        <DigestMethod Algorithm="http://www.w3.org/2001/04/xmlenc#sha256"/>
        <DigestValue>gWU4UUjZMRk05UHVqrY8yL7Mx2JDS3WkCh6vm7AcLvc=</DigestValue>
      </Reference>
      <Reference URI="/xl/worksheets/sheet5.xml?ContentType=application/vnd.openxmlformats-officedocument.spreadsheetml.worksheet+xml">
        <DigestMethod Algorithm="http://www.w3.org/2001/04/xmlenc#sha256"/>
        <DigestValue>q32LrboKMHt/qNj64DHbK7ooaFG3FOWwHfdSA1tARzw=</DigestValue>
      </Reference>
      <Reference URI="/xl/worksheets/sheet6.xml?ContentType=application/vnd.openxmlformats-officedocument.spreadsheetml.worksheet+xml">
        <DigestMethod Algorithm="http://www.w3.org/2001/04/xmlenc#sha256"/>
        <DigestValue>iTnsOIrunB1Iie1bhCHG0jnPRovNglDIdwSZVZfA1og=</DigestValue>
      </Reference>
      <Reference URI="/xl/worksheets/sheet7.xml?ContentType=application/vnd.openxmlformats-officedocument.spreadsheetml.worksheet+xml">
        <DigestMethod Algorithm="http://www.w3.org/2001/04/xmlenc#sha256"/>
        <DigestValue>NQJdQxLWeCxWRcfUEx1m5UOP2sd+6wvkiaZe2/jZsHQ=</DigestValue>
      </Reference>
      <Reference URI="/xl/worksheets/sheet8.xml?ContentType=application/vnd.openxmlformats-officedocument.spreadsheetml.worksheet+xml">
        <DigestMethod Algorithm="http://www.w3.org/2001/04/xmlenc#sha256"/>
        <DigestValue>CXEVsFRnWZmULfFuWNGi+KvPJWa8z2wrvk1LnzszlKY=</DigestValue>
      </Reference>
      <Reference URI="/xl/worksheets/sheet9.xml?ContentType=application/vnd.openxmlformats-officedocument.spreadsheetml.worksheet+xml">
        <DigestMethod Algorithm="http://www.w3.org/2001/04/xmlenc#sha256"/>
        <DigestValue>dM7qkUypVHbHNtpwjZgtpVqbUEAMU2fSQ2SLhE9A50k=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2022-05-16T16:14:29Z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2022-05-16T16:14:29Z</xd:SigningTime>
          <xd:SigningCertificate>
            <xd:Cert>
              <xd:CertDigest>
                <DigestMethod Algorithm="http://www.w3.org/2001/04/xmlenc#sha256"/>
                <DigestValue>EW4Skb1yyDPaXhG4rBwdZtqUKXunznbEg7ORuIPUOW0=</DigestValue>
              </xd:CertDigest>
              <xd:IssuerSerial>
                <X509IssuerName>CN=NBG Class 2 INT Sub CA, DC=nbg, DC=ge</X509IssuerName>
                <X509SerialNumber>223817224772392671379568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Y3BfzpUGJWKPOhDEC2ZVg/Ik6PhDNNlOJeO4L1M+fOk=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Co//4kJbwrMIBOYePEu52KqzXXLN9S3Cu88FczssG5s=</DigestValue>
    </Reference>
  </SignedInfo>
  <SignatureValue>zljUxWWvo6ytwSrmWhhGiTrZwThI3MjOQJkdUz5KOK2DdGDqaeMpvtx6CA9g1gkJ7BebUmRZTkhi
wAWZFM0L23RRSrBoSU3zJlO2ws84PyQicWTet4rU0YejFY/lI2/MyZLCoN/li40vpn8p/3NjZtMd
bfWSRlIAfHu8HCAT9unCgfpwUVhDCuiixoXV07JxtsBpBeo/SBqs+qq9c1fkBqbA6U4x8saDLRAM
gccoWIUP+qFD4PwQjbhZBGXil9auj6WvVBYJWP9k0WZsX2cpUz18hWNTrGRKdGJZMQZdu7YpwE+y
3DmiZQidwZaRB8Ay+giyzYD/y+C/bfM8hg9rjQ==</SignatureValue>
  <KeyInfo>
    <X509Data>
      <X509Certificate>MIIGSTCCBTGgAwIBAgIKZ9PgFAADAAHZAzANBgkqhkiG9w0BAQsFADBKMRIwEAYKCZImiZPyLGQBGRYCZ2UxEzARBgoJkiaJk/IsZAEZFgNuYmcxHzAdBgNVBAMTFk5CRyBDbGFzcyAyIElOVCBTdWIgQ0EwHhcNMjEwNTA1MDY0NzE1WhcNMjMwNTA1MDY0NzE1WjBHMR8wHQYDVQQKExZKU0MgSGFseWsgQmFuayBHZW9yZ2lhMSQwIgYDVQQDExtCSEIgLSBTb3BoaW8gVGtlc2hlbGFzaHZpbGkwggEiMA0GCSqGSIb3DQEBAQUAA4IBDwAwggEKAoIBAQDrlEj7jgDkBtB5OTfYV+hRXufzG+ixMggpw02ZSkfbUNk4S6im/Rja52EaPkdJBCgW7FnpjYbYkukIhY1wwlTR/Gd6ZhfvIA8PnsfkPNnLD/7lPsY9R/319yGD6b00tUNwMnMxmaMh2knZb81t64hvJobX8RG0NYpfGSz6vZr1nuxwxSjd88YkvGqNTzjC3bgLR7yjAge9YxZ5wJrx5c8PDLgZghaLs9HOYt6RdOpKRFtiOn0gLjVPEK9bzK1qi+Q9C+zv9SaPRi2iY/Ywq4llNy2Aqbf9wQq/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+FYgBd05fntxKo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IvWJjKlcfrru2ZbpWdRr9Oh+5/BWxYQhZPWlGR/vgIhaVqKTa8JnKhOriaA+hh0wGmVbbHue4NOOrTR9uLF3tqGn4yzvVv/BdMvMxHD9QGYizIXROBTB1KiEF9yqqm9n7Ax3JnXX66mbCOxHv5vh95ZJ9Y89RtJF+/92bJxz3w3e2YYa/4/IZmV8KVjMjBrahAdrQE0EWzz1t01ABy/KxjpmttEIWhwTfYGK9JA5t11YoBvK0pI2pKgPDZvWr2tUgpz+bvrmNl80LKyQ7igY+Q8VJf3viN4LKZ4Ku4YTIKePJneh1QFlOOm23eAfwr0g9/9XTP38vElOrRGZSU55N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3qM+HiEE/hiugnEMhPLi8WaAWWDzVs42Qpo34UCsROk=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0FvoqoxCJYoP8aYPDLQcv6qxl0DGMqI7D8VohVkMye8=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w3R2a2TH0mvynzh9ROYkWc+SYqicEnPO1CxWJbBH01Y=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+7VtZyd4CtjqUsBlKbBAdgcsSw00VMk6ZQiULb9j2wg=</DigestValue>
      </Reference>
      <Reference URI="/xl/styles.xml?ContentType=application/vnd.openxmlformats-officedocument.spreadsheetml.styles+xml">
        <DigestMethod Algorithm="http://www.w3.org/2001/04/xmlenc#sha256"/>
        <DigestValue>Z6rG8lth9OHDX9oyD5T5SbR5lnougMvfSaBu3FDwi9Y=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U+ln8Pw6uECHQvCTpFgNE1Yz6v4lDydV1p3KWg81bRI=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dJcDuxtYuyPAAQLH6eCdqtkMr1e1m7oA7Oh9IgSN3G4=</DigestValue>
      </Reference>
      <Reference URI="/xl/worksheets/sheet2.xml?ContentType=application/vnd.openxmlformats-officedocument.spreadsheetml.worksheet+xml">
        <DigestMethod Algorithm="http://www.w3.org/2001/04/xmlenc#sha256"/>
        <DigestValue>SK5boU4ewX3nrhx90FdDDrZxTVNNl56RpFvLP75vmgE=</DigestValue>
      </Reference>
      <Reference URI="/xl/worksheets/sheet3.xml?ContentType=application/vnd.openxmlformats-officedocument.spreadsheetml.worksheet+xml">
        <DigestMethod Algorithm="http://www.w3.org/2001/04/xmlenc#sha256"/>
        <DigestValue>CZHbew7jXMKrp34rgSgZxXdjy0ZqXJC/0VwBoWPrW+4=</DigestValue>
      </Reference>
      <Reference URI="/xl/worksheets/sheet4.xml?ContentType=application/vnd.openxmlformats-officedocument.spreadsheetml.worksheet+xml">
        <DigestMethod Algorithm="http://www.w3.org/2001/04/xmlenc#sha256"/>
        <DigestValue>gWU4UUjZMRk05UHVqrY8yL7Mx2JDS3WkCh6vm7AcLvc=</DigestValue>
      </Reference>
      <Reference URI="/xl/worksheets/sheet5.xml?ContentType=application/vnd.openxmlformats-officedocument.spreadsheetml.worksheet+xml">
        <DigestMethod Algorithm="http://www.w3.org/2001/04/xmlenc#sha256"/>
        <DigestValue>q32LrboKMHt/qNj64DHbK7ooaFG3FOWwHfdSA1tARzw=</DigestValue>
      </Reference>
      <Reference URI="/xl/worksheets/sheet6.xml?ContentType=application/vnd.openxmlformats-officedocument.spreadsheetml.worksheet+xml">
        <DigestMethod Algorithm="http://www.w3.org/2001/04/xmlenc#sha256"/>
        <DigestValue>iTnsOIrunB1Iie1bhCHG0jnPRovNglDIdwSZVZfA1og=</DigestValue>
      </Reference>
      <Reference URI="/xl/worksheets/sheet7.xml?ContentType=application/vnd.openxmlformats-officedocument.spreadsheetml.worksheet+xml">
        <DigestMethod Algorithm="http://www.w3.org/2001/04/xmlenc#sha256"/>
        <DigestValue>NQJdQxLWeCxWRcfUEx1m5UOP2sd+6wvkiaZe2/jZsHQ=</DigestValue>
      </Reference>
      <Reference URI="/xl/worksheets/sheet8.xml?ContentType=application/vnd.openxmlformats-officedocument.spreadsheetml.worksheet+xml">
        <DigestMethod Algorithm="http://www.w3.org/2001/04/xmlenc#sha256"/>
        <DigestValue>CXEVsFRnWZmULfFuWNGi+KvPJWa8z2wrvk1LnzszlKY=</DigestValue>
      </Reference>
      <Reference URI="/xl/worksheets/sheet9.xml?ContentType=application/vnd.openxmlformats-officedocument.spreadsheetml.worksheet+xml">
        <DigestMethod Algorithm="http://www.w3.org/2001/04/xmlenc#sha256"/>
        <DigestValue>dM7qkUypVHbHNtpwjZgtpVqbUEAMU2fSQ2SLhE9A50k=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2022-05-16T16:40:36Z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2022-05-16T16:40:36Z</xd:SigningTime>
          <xd:SigningCertificate>
            <xd:Cert>
              <xd:CertDigest>
                <DigestMethod Algorithm="http://www.w3.org/2001/04/xmlenc#sha256"/>
                <DigestValue>Q3DRW7JTCBUzV4fcLdDbmPU6agNVPaFLYIkZYOq89Fc=</DigestValue>
              </xd:CertDigest>
              <xd:IssuerSerial>
                <X509IssuerName>CN=NBG Class 2 INT Sub CA, DC=nbg, DC=ge</X509IssuerName>
                <X509SerialNumber>490312157265703087495427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2022-05-16T16:03:44Z</dcterms:modified>
</cp:coreProperties>
</file>