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 r:id="rId14"/>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1" i="63" l="1"/>
  <c r="B1" i="50"/>
  <c r="B1" i="49"/>
  <c r="B1" i="48"/>
  <c r="B1" i="40"/>
  <c r="B1" i="39"/>
  <c r="B1" i="68"/>
  <c r="B1" i="67"/>
  <c r="D10" i="40" l="1"/>
  <c r="E10" i="40"/>
  <c r="C10" i="40"/>
  <c r="P23" i="67"/>
  <c r="P24" i="67"/>
  <c r="P25" i="67"/>
  <c r="P26" i="67"/>
  <c r="P27" i="67"/>
  <c r="P28" i="67"/>
  <c r="P29" i="67"/>
  <c r="P30" i="67"/>
  <c r="O18" i="67"/>
  <c r="P18" i="67"/>
  <c r="Q18" i="67"/>
  <c r="R18" i="67"/>
  <c r="S18" i="67"/>
  <c r="D7" i="48" l="1"/>
  <c r="M11" i="63"/>
  <c r="M10" i="63"/>
  <c r="E11" i="63"/>
  <c r="E10" i="63"/>
  <c r="F10" i="40" l="1"/>
  <c r="G10" i="40" s="1"/>
  <c r="O19" i="63" l="1"/>
  <c r="N19" i="63"/>
  <c r="M19" i="63"/>
  <c r="M17" i="63"/>
  <c r="C7" i="50" l="1"/>
  <c r="C15" i="49" l="1"/>
  <c r="F15" i="48"/>
  <c r="E15" i="48"/>
  <c r="D15" i="48"/>
  <c r="T10" i="67" l="1"/>
  <c r="T17" i="67"/>
  <c r="T16" i="67"/>
  <c r="T15" i="67"/>
  <c r="T14" i="67"/>
  <c r="T13" i="67"/>
  <c r="T12" i="67"/>
  <c r="T11" i="67"/>
  <c r="T9" i="67"/>
  <c r="D7" i="50" l="1"/>
  <c r="E7" i="50"/>
  <c r="F7" i="50"/>
  <c r="G7" i="50"/>
  <c r="C17" i="50"/>
  <c r="D9" i="49"/>
  <c r="D15" i="49"/>
  <c r="E7" i="48"/>
  <c r="E22" i="48"/>
  <c r="E15" i="49" l="1"/>
  <c r="E9" i="49"/>
  <c r="C9" i="49"/>
  <c r="F7" i="48" l="1"/>
  <c r="D22" i="48"/>
  <c r="C18" i="67" l="1"/>
  <c r="N39" i="67" l="1"/>
  <c r="N40" i="67"/>
  <c r="N41" i="67"/>
  <c r="N42" i="67"/>
  <c r="N43" i="67"/>
  <c r="N44" i="67"/>
  <c r="N45" i="67"/>
  <c r="D46" i="67"/>
  <c r="E46" i="67"/>
  <c r="F46" i="67"/>
  <c r="G46" i="67"/>
  <c r="H46" i="67"/>
  <c r="I46" i="67"/>
  <c r="J46" i="67"/>
  <c r="K46" i="67"/>
  <c r="L46" i="67"/>
  <c r="M46" i="67"/>
  <c r="C33" i="67"/>
  <c r="D33" i="67"/>
  <c r="E33" i="67"/>
  <c r="F33" i="67"/>
  <c r="G33" i="67"/>
  <c r="H33" i="67"/>
  <c r="I33" i="67"/>
  <c r="J33" i="67"/>
  <c r="K33" i="67"/>
  <c r="L33" i="67"/>
  <c r="M33" i="67"/>
  <c r="N33" i="67"/>
  <c r="O33" i="67"/>
  <c r="N12" i="63" l="1"/>
  <c r="N13" i="63"/>
  <c r="N14" i="63"/>
  <c r="N15" i="63"/>
  <c r="N16" i="63"/>
  <c r="N17" i="63"/>
  <c r="N11" i="63"/>
  <c r="M16" i="63"/>
  <c r="M12" i="63"/>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F22" i="50" l="1"/>
  <c r="D22" i="50"/>
  <c r="C22" i="50"/>
  <c r="G22" i="50"/>
  <c r="E22" i="50"/>
  <c r="F22" i="48"/>
  <c r="O10" i="63"/>
  <c r="C46" i="67" l="1"/>
  <c r="N38" i="67"/>
  <c r="N46" i="67" s="1"/>
  <c r="P32" i="67"/>
  <c r="P31" i="67"/>
  <c r="N18" i="67"/>
  <c r="M18" i="67"/>
  <c r="L18" i="67"/>
  <c r="K18" i="67"/>
  <c r="J18" i="67"/>
  <c r="I18" i="67"/>
  <c r="H18" i="67"/>
  <c r="G18" i="67"/>
  <c r="F18" i="67"/>
  <c r="E18" i="67"/>
  <c r="D18" i="67"/>
  <c r="T18" i="67" l="1"/>
  <c r="P33" i="67"/>
</calcChain>
</file>

<file path=xl/comments1.xml><?xml version="1.0" encoding="utf-8"?>
<comments xmlns="http://schemas.openxmlformats.org/spreadsheetml/2006/main">
  <authors>
    <author>Author</author>
  </authors>
  <commentList>
    <comment ref="T9" authorId="0" shape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<sst xmlns="http://schemas.openxmlformats.org/spreadsheetml/2006/main" count="323" uniqueCount="214">
  <si>
    <t>a</t>
  </si>
  <si>
    <t>b</t>
  </si>
  <si>
    <t>c</t>
  </si>
  <si>
    <t>d</t>
  </si>
  <si>
    <t>e</t>
  </si>
  <si>
    <t>T</t>
  </si>
  <si>
    <t>T-1</t>
  </si>
  <si>
    <t>T-2</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</si>
  <si>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</si>
  <si>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</si>
  <si>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</si>
  <si>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</si>
  <si>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</si>
  <si>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</si>
  <si>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</si>
  <si>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</si>
  <si>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</si>
  <si>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</si>
  <si>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</si>
  <si>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</si>
  <si>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</si>
  <si>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</si>
  <si>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</si>
  <si>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</si>
  <si>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</si>
  <si>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</si>
  <si>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</si>
  <si>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</si>
  <si>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</si>
  <si>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</si>
  <si>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</si>
  <si>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</si>
  <si>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</si>
  <si>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</si>
  <si>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</si>
  <si>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</si>
  <si>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</si>
  <si>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</si>
  <si>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</si>
  <si>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</si>
  <si>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</si>
  <si>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</si>
  <si>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</si>
  <si>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</si>
  <si>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</si>
  <si>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</si>
  <si>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</si>
  <si>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</si>
  <si>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</si>
  <si>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</si>
  <si>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</si>
  <si>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</si>
  <si>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</si>
  <si>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</si>
  <si>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</si>
  <si>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</si>
  <si>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</si>
  <si>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</si>
  <si>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</si>
  <si>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</si>
  <si>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</si>
  <si>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</si>
  <si>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</si>
  <si>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</si>
  <si>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</si>
  <si>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</si>
  <si>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</si>
  <si>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</si>
  <si>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</si>
  <si>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</si>
  <si>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</si>
  <si>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</si>
  <si>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</si>
  <si>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</si>
  <si>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</si>
  <si>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</si>
  <si>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</si>
  <si>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</si>
  <si>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</si>
  <si>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</si>
  <si>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</si>
  <si>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</si>
  <si>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</si>
  <si>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</si>
  <si>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</si>
  <si>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</si>
  <si>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</si>
  <si>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</si>
  <si>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</si>
  <si>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</si>
  <si>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</si>
  <si>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</si>
  <si>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</si>
  <si>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</si>
  <si>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</si>
  <si>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</si>
  <si>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</si>
  <si>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</si>
  <si>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</si>
  <si>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</si>
  <si>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</si>
  <si>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</si>
  <si>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</si>
  <si>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</si>
  <si>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</si>
  <si>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</si>
  <si>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</si>
  <si>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</si>
  <si>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</si>
  <si>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</si>
  <si>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</si>
  <si>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</si>
  <si>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</si>
  <si>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</si>
  <si>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</si>
  <si>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</si>
  <si>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</si>
  <si>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</si>
  <si>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</si>
  <si>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</si>
  <si>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</si>
  <si>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</si>
  <si>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</si>
  <si>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</si>
  <si>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</si>
  <si>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</si>
  <si>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</si>
  <si>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</si>
  <si>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</si>
  <si>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</si>
  <si>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</si>
  <si>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</si>
  <si>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</si>
  <si>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</si>
  <si>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</si>
  <si>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</si>
  <si>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</si>
  <si>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</si>
  <si>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</si>
  <si>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</si>
  <si>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</si>
  <si>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</si>
  <si>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</si>
  <si>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</si>
  <si>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</si>
  <si>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</si>
  <si>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</si>
  <si>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</si>
  <si>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</si>
  <si>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</si>
  <si>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</si>
  <si>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</si>
  <si>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</si>
  <si>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</si>
  <si>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</si>
  <si>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</si>
  <si>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</si>
  <si>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</si>
  <si>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</si>
  <si>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</si>
  <si>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</si>
  <si>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</si>
  <si>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</si>
  <si>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</si>
  <si>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</si>
  <si>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</si>
  <si>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</si>
  <si>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</si>
  <si>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</si>
  <si>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</si>
  <si>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</si>
  <si>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</si>
  <si>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</si>
  <si>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</si>
  <si>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</si>
  <si>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</si>
  <si>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</si>
  <si>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</si>
  <si>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</si>
  <si>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</si>
  <si>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</si>
  <si>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</si>
  <si>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</si>
  <si>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</si>
  <si>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</si>
  <si>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</si>
  <si>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</si>
  <si>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</si>
  <si>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</si>
  <si>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</si>
  <si>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</si>
  <si>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</si>
  <si>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</si>
  <si>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</si>
  <si>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</si>
  <si>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</si>
  <si>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</si>
  <si>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</si>
  <si>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</si>
  <si>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სავალდებულო მინიმალური რეზერვი სებ-ში</t>
  </si>
  <si>
    <t>მოთხოვნები ბანკების მიმართ</t>
  </si>
  <si>
    <t>კლიენტებზე გაცემული სესხები</t>
  </si>
  <si>
    <t>ინვესტიციები კაპიტალში</t>
  </si>
  <si>
    <t>დაფარვის ვადამდე ფლობილი ინვესტიციები</t>
  </si>
  <si>
    <t>ძირითადი საშუალებები</t>
  </si>
  <si>
    <t>არამატერიალური აქტივები</t>
  </si>
  <si>
    <t>კლიენტების დეპოზიტები</t>
  </si>
  <si>
    <t>საგადასახადო ვალდებულება</t>
  </si>
  <si>
    <t>სალიზინგო ვალდებულება</t>
  </si>
  <si>
    <t>გადავადებული საგადასახადო ვალდებულებები</t>
  </si>
  <si>
    <t>სუბორდინირებული სესხი</t>
  </si>
  <si>
    <t>რეზერვები</t>
  </si>
  <si>
    <t>სააქციო კაპიტალი</t>
  </si>
  <si>
    <t>ძირითადი საშუალებების გადაფასების რეზერვი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</si>
</sst>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style="thin">
        <color auto="1"/>
      </left>
      <right style="thin">
        <color auto="1"/>
      </right>
      <top style="thin">
        <color auto="1"/>
      </top>
      <bottom style="thin">
        <color auto="1"/>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4">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0"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64" fontId="3" fillId="0" borderId="4" xfId="20956" applyNumberFormat="1" applyFont="1" applyBorder="1" applyAlignment="1">
      <alignment horizontal="left" vertical="center"/>
    </xf>
    <xf numFmtId="164" fontId="3" fillId="0" borderId="2" xfId="20956" applyNumberFormat="1" applyFont="1" applyBorder="1" applyAlignment="1" applyProtection="1">
      <alignment horizontal="center"/>
      <protection locked="0"/>
    </xf>
    <xf numFmtId="164" fontId="3" fillId="0" borderId="2" xfId="20956" applyNumberFormat="1" applyFont="1" applyBorder="1" applyProtection="1">
      <protection locked="0"/>
    </xf>
    <xf numFmtId="43" fontId="99" fillId="0" borderId="0" xfId="20956" applyFont="1"/>
    <xf numFmtId="14" fontId="99" fillId="0" borderId="0" xfId="0" applyNumberFormat="1" applyFont="1"/>
    <xf numFmtId="193" fontId="3" fillId="0" borderId="60" xfId="0" applyNumberFormat="1" applyFont="1" applyBorder="1" applyProtection="1">
      <protection locked="0"/>
    </xf>
    <xf numFmtId="193" fontId="4" fillId="0" borderId="0" xfId="0" applyNumberFormat="1" applyFont="1" applyBorder="1" applyAlignment="1">
      <alignment horizontal="center" vertical="center"/>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193" fontId="10" fillId="0" borderId="60" xfId="0" applyNumberFormat="1" applyFont="1" applyBorder="1" applyAlignment="1" applyProtection="1">
      <alignment vertical="center" wrapText="1"/>
      <protection locked="0"/>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G1-BHB-QQ-2021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row r="2">
          <cell r="C2" t="str">
            <v>სს "ხალიკ ბანკი საქართველო"</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B11" sqref="B11"/>
    </sheetView>
  </sheetViews>
  <sheetFormatPr defaultRowHeight="15"/>
  <cols>
    <col min="1" max="1" width="9.7109375" style="132" bestFit="1" customWidth="1"/>
    <col min="2" max="2" width="128.7109375" style="103" bestFit="1" customWidth="1"/>
    <col min="3" max="3" width="39.42578125" customWidth="1"/>
  </cols>
  <sheetData>
    <row r="1" spans="1:3" s="1" customFormat="1">
      <c r="A1" s="130" t="s">
        <v>173</v>
      </c>
      <c r="B1" s="104" t="s">
        <v>134</v>
      </c>
      <c r="C1" s="101"/>
    </row>
    <row r="2" spans="1:3" s="105" customFormat="1">
      <c r="A2" s="131">
        <v>20</v>
      </c>
      <c r="B2" s="102" t="s">
        <v>137</v>
      </c>
    </row>
    <row r="3" spans="1:3" s="105" customFormat="1">
      <c r="A3" s="131">
        <v>21</v>
      </c>
      <c r="B3" s="102" t="s">
        <v>97</v>
      </c>
    </row>
    <row r="4" spans="1:3" s="105" customFormat="1">
      <c r="A4" s="131">
        <v>22</v>
      </c>
      <c r="B4" s="107" t="s">
        <v>153</v>
      </c>
    </row>
    <row r="5" spans="1:3" s="105" customFormat="1">
      <c r="A5" s="131">
        <v>23</v>
      </c>
      <c r="B5" s="107" t="s">
        <v>128</v>
      </c>
    </row>
    <row r="6" spans="1:3" s="105" customFormat="1">
      <c r="A6" s="131">
        <v>24</v>
      </c>
      <c r="B6" s="102" t="s">
        <v>151</v>
      </c>
    </row>
    <row r="7" spans="1:3" s="105" customFormat="1">
      <c r="A7" s="131">
        <v>25</v>
      </c>
      <c r="B7" s="106" t="s">
        <v>130</v>
      </c>
    </row>
    <row r="8" spans="1:3" s="105" customFormat="1">
      <c r="A8" s="131">
        <v>26</v>
      </c>
      <c r="B8" s="106" t="s">
        <v>132</v>
      </c>
    </row>
    <row r="9" spans="1:3" s="105" customFormat="1">
      <c r="A9" s="131">
        <v>27</v>
      </c>
      <c r="B9" s="106" t="s">
        <v>131</v>
      </c>
    </row>
    <row r="10" spans="1:3" s="1" customFormat="1">
      <c r="A10" s="133"/>
      <c r="B10" s="103"/>
      <c r="C10" s="101"/>
    </row>
    <row r="11" spans="1:3" s="1" customFormat="1" ht="45">
      <c r="A11" s="133"/>
      <c r="B11" s="113" t="s">
        <v>194</v>
      </c>
      <c r="C11" s="101"/>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34" sqref="B34:C34"/>
    </sheetView>
  </sheetViews>
  <sheetFormatPr defaultColWidth="43.5703125" defaultRowHeight="11.25"/>
  <cols>
    <col min="1" max="1" width="5.28515625" style="127" customWidth="1"/>
    <col min="2" max="2" width="73.85546875" style="128" customWidth="1"/>
    <col min="3" max="3" width="131.42578125" style="129" customWidth="1"/>
    <col min="4" max="5" width="10.28515625" style="125" customWidth="1"/>
    <col min="6" max="16384" width="43.5703125" style="125"/>
  </cols>
  <sheetData>
    <row r="1" spans="1:3" ht="12.75" thickTop="1" thickBot="1">
      <c r="A1" s="249" t="s">
        <v>165</v>
      </c>
      <c r="B1" s="250"/>
      <c r="C1" s="251"/>
    </row>
    <row r="2" spans="1:3" ht="26.25" customHeight="1">
      <c r="A2" s="126"/>
      <c r="B2" s="252" t="s">
        <v>166</v>
      </c>
      <c r="C2" s="252"/>
    </row>
    <row r="3" spans="1:3">
      <c r="A3" s="246" t="s">
        <v>182</v>
      </c>
      <c r="B3" s="247"/>
      <c r="C3" s="248"/>
    </row>
    <row r="4" spans="1:3">
      <c r="A4" s="126"/>
      <c r="B4" s="239" t="s">
        <v>135</v>
      </c>
      <c r="C4" s="240" t="s">
        <v>135</v>
      </c>
    </row>
    <row r="5" spans="1:3">
      <c r="A5" s="126"/>
      <c r="B5" s="239" t="s">
        <v>124</v>
      </c>
      <c r="C5" s="240" t="s">
        <v>124</v>
      </c>
    </row>
    <row r="6" spans="1:3">
      <c r="A6" s="126"/>
      <c r="B6" s="239" t="s">
        <v>145</v>
      </c>
      <c r="C6" s="240" t="s">
        <v>145</v>
      </c>
    </row>
    <row r="7" spans="1:3">
      <c r="A7" s="126"/>
      <c r="B7" s="239" t="s">
        <v>125</v>
      </c>
      <c r="C7" s="240" t="s">
        <v>125</v>
      </c>
    </row>
    <row r="8" spans="1:3">
      <c r="A8" s="126"/>
      <c r="B8" s="239" t="s">
        <v>126</v>
      </c>
      <c r="C8" s="240" t="s">
        <v>126</v>
      </c>
    </row>
    <row r="9" spans="1:3">
      <c r="A9" s="126"/>
      <c r="B9" s="239" t="s">
        <v>146</v>
      </c>
      <c r="C9" s="240" t="s">
        <v>146</v>
      </c>
    </row>
    <row r="10" spans="1:3">
      <c r="A10" s="246" t="s">
        <v>183</v>
      </c>
      <c r="B10" s="247"/>
      <c r="C10" s="248"/>
    </row>
    <row r="11" spans="1:3">
      <c r="A11" s="126"/>
      <c r="B11" s="239" t="s">
        <v>138</v>
      </c>
      <c r="C11" s="240" t="s">
        <v>138</v>
      </c>
    </row>
    <row r="12" spans="1:3">
      <c r="A12" s="126"/>
      <c r="B12" s="239" t="s">
        <v>147</v>
      </c>
      <c r="C12" s="240" t="s">
        <v>147</v>
      </c>
    </row>
    <row r="13" spans="1:3">
      <c r="A13" s="126"/>
      <c r="B13" s="239" t="s">
        <v>148</v>
      </c>
      <c r="C13" s="240" t="s">
        <v>148</v>
      </c>
    </row>
    <row r="14" spans="1:3">
      <c r="A14" s="126"/>
      <c r="B14" s="239" t="s">
        <v>139</v>
      </c>
      <c r="C14" s="240" t="s">
        <v>139</v>
      </c>
    </row>
    <row r="15" spans="1:3" ht="11.25" customHeight="1">
      <c r="A15" s="243" t="s">
        <v>185</v>
      </c>
      <c r="B15" s="243"/>
      <c r="C15" s="243"/>
    </row>
    <row r="16" spans="1:3">
      <c r="A16" s="126"/>
      <c r="B16" s="239" t="s">
        <v>129</v>
      </c>
      <c r="C16" s="240"/>
    </row>
    <row r="17" spans="1:3">
      <c r="A17" s="126"/>
      <c r="B17" s="244" t="s">
        <v>63</v>
      </c>
      <c r="C17" s="245"/>
    </row>
    <row r="18" spans="1:3">
      <c r="A18" s="126"/>
      <c r="B18" s="244" t="s">
        <v>62</v>
      </c>
      <c r="C18" s="245"/>
    </row>
    <row r="19" spans="1:3">
      <c r="A19" s="126"/>
      <c r="B19" s="244" t="s">
        <v>61</v>
      </c>
      <c r="C19" s="245"/>
    </row>
    <row r="20" spans="1:3">
      <c r="A20" s="126"/>
      <c r="B20" s="239" t="s">
        <v>64</v>
      </c>
      <c r="C20" s="240"/>
    </row>
    <row r="21" spans="1:3">
      <c r="A21" s="126"/>
      <c r="B21" s="239" t="s">
        <v>109</v>
      </c>
      <c r="C21" s="240"/>
    </row>
    <row r="22" spans="1:3">
      <c r="A22" s="126"/>
      <c r="B22" s="239" t="s">
        <v>196</v>
      </c>
      <c r="C22" s="240"/>
    </row>
    <row r="23" spans="1:3" ht="11.25" customHeight="1">
      <c r="A23" s="243" t="s">
        <v>186</v>
      </c>
      <c r="B23" s="243"/>
      <c r="C23" s="243"/>
    </row>
    <row r="24" spans="1:3" ht="33.75" customHeight="1">
      <c r="A24" s="126"/>
      <c r="B24" s="239" t="s">
        <v>167</v>
      </c>
      <c r="C24" s="240"/>
    </row>
    <row r="25" spans="1:3" ht="14.25" customHeight="1">
      <c r="A25" s="126"/>
      <c r="B25" s="239" t="s">
        <v>168</v>
      </c>
      <c r="C25" s="240"/>
    </row>
    <row r="26" spans="1:3">
      <c r="A26" s="243" t="s">
        <v>184</v>
      </c>
      <c r="B26" s="243"/>
      <c r="C26" s="243"/>
    </row>
    <row r="27" spans="1:3">
      <c r="A27" s="126"/>
      <c r="B27" s="239" t="s">
        <v>154</v>
      </c>
      <c r="C27" s="240"/>
    </row>
    <row r="28" spans="1:3">
      <c r="A28" s="126"/>
      <c r="B28" s="239" t="s">
        <v>155</v>
      </c>
      <c r="C28" s="240"/>
    </row>
    <row r="29" spans="1:3">
      <c r="A29" s="126"/>
      <c r="B29" s="239" t="s">
        <v>169</v>
      </c>
      <c r="C29" s="240"/>
    </row>
    <row r="30" spans="1:3" ht="11.25" customHeight="1">
      <c r="A30" s="243" t="s">
        <v>187</v>
      </c>
      <c r="B30" s="243"/>
      <c r="C30" s="243"/>
    </row>
    <row r="31" spans="1:3">
      <c r="A31" s="126"/>
      <c r="B31" s="239" t="s">
        <v>120</v>
      </c>
      <c r="C31" s="240"/>
    </row>
    <row r="32" spans="1:3" ht="21.75" customHeight="1">
      <c r="A32" s="126"/>
      <c r="B32" s="239" t="s">
        <v>115</v>
      </c>
      <c r="C32" s="240"/>
    </row>
    <row r="33" spans="1:3">
      <c r="A33" s="243" t="s">
        <v>188</v>
      </c>
      <c r="B33" s="243"/>
      <c r="C33" s="243"/>
    </row>
    <row r="34" spans="1:3">
      <c r="A34" s="126"/>
      <c r="B34" s="239" t="s">
        <v>170</v>
      </c>
      <c r="C34" s="240"/>
    </row>
    <row r="35" spans="1:3" ht="12">
      <c r="A35" s="126"/>
      <c r="B35" s="241" t="s">
        <v>195</v>
      </c>
      <c r="C35" s="242"/>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56"/>
  <sheetViews>
    <sheetView zoomScale="70" zoomScaleNormal="70" workbookViewId="0">
      <pane xSplit="1" ySplit="4" topLeftCell="B35" activePane="bottomRight" state="frozen"/>
      <selection activeCell="L18" sqref="L18"/>
      <selection pane="topRight" activeCell="L18" sqref="L18"/>
      <selection pane="bottomLeft" activeCell="L18" sqref="L18"/>
      <selection pane="bottomRight" activeCell="F66" sqref="F66"/>
    </sheetView>
  </sheetViews>
  <sheetFormatPr defaultRowHeight="15"/>
  <cols>
    <col min="1" max="1" width="10.5703125" style="3" bestFit="1" customWidth="1"/>
    <col min="2" max="2" width="30.7109375" style="3" customWidth="1"/>
    <col min="3" max="3" width="29.7109375" style="3" customWidth="1"/>
    <col min="4" max="4" width="38.5703125" style="3" customWidth="1"/>
    <col min="5" max="5" width="29.5703125" style="3" customWidth="1"/>
    <col min="6" max="6" width="13.28515625" style="3" customWidth="1"/>
    <col min="7" max="7" width="13.5703125" style="3" customWidth="1"/>
    <col min="8" max="8" width="14.5703125" style="3" bestFit="1" customWidth="1"/>
    <col min="9" max="9" width="13.42578125" style="3" bestFit="1" customWidth="1"/>
    <col min="10" max="10" width="14.28515625" style="3" bestFit="1" customWidth="1"/>
    <col min="11" max="11" width="13" style="3" bestFit="1" customWidth="1"/>
    <col min="12" max="12" width="14.5703125" style="3" bestFit="1" customWidth="1"/>
    <col min="13" max="13" width="14.7109375" style="3" customWidth="1"/>
    <col min="14" max="14" width="14.28515625" style="3" bestFit="1" customWidth="1"/>
    <col min="15" max="15" width="13.42578125" style="3" bestFit="1" customWidth="1"/>
    <col min="16" max="16" width="14.5703125" style="3" bestFit="1" customWidth="1"/>
    <col min="17" max="17" width="10.7109375" style="3" customWidth="1"/>
    <col min="18" max="18" width="14.7109375" style="3" customWidth="1"/>
    <col min="19" max="19" width="11.5703125" style="3" customWidth="1"/>
    <col min="20" max="20" width="13.7109375" style="3" customWidth="1"/>
  </cols>
  <sheetData>
    <row r="1" spans="1:20" ht="15.75">
      <c r="A1" s="7" t="s">
        <v>57</v>
      </c>
      <c r="B1" s="196" t="str">
        <f>[4]Info!C2</f>
        <v>სს "ხალიკ ბანკი საქართველო"</v>
      </c>
    </row>
    <row r="2" spans="1:20" s="10" customFormat="1" ht="15.75" customHeight="1">
      <c r="A2" s="10" t="s">
        <v>58</v>
      </c>
      <c r="B2" s="197">
        <v>44561</v>
      </c>
    </row>
    <row r="3" spans="1:20">
      <c r="A3" s="71"/>
      <c r="B3" s="135"/>
      <c r="C3" s="44"/>
      <c r="D3" s="44"/>
      <c r="E3" s="11"/>
      <c r="F3" s="20"/>
    </row>
    <row r="4" spans="1:20" ht="15.75" thickBot="1">
      <c r="A4" s="137" t="s">
        <v>174</v>
      </c>
      <c r="B4" s="138" t="s">
        <v>136</v>
      </c>
      <c r="C4" s="44"/>
      <c r="D4" s="44"/>
      <c r="E4" s="11"/>
      <c r="F4" s="20"/>
    </row>
    <row r="5" spans="1:20" s="47" customFormat="1">
      <c r="A5" s="139"/>
      <c r="B5" s="140" t="s">
        <v>0</v>
      </c>
      <c r="C5" s="74" t="s">
        <v>1</v>
      </c>
      <c r="D5" s="75" t="s">
        <v>2</v>
      </c>
      <c r="E5" s="63" t="s">
        <v>3</v>
      </c>
      <c r="F5" s="63" t="s">
        <v>4</v>
      </c>
      <c r="G5" s="202" t="s">
        <v>8</v>
      </c>
      <c r="H5" s="202"/>
      <c r="I5" s="202"/>
      <c r="J5" s="202"/>
      <c r="K5" s="202"/>
      <c r="L5" s="202"/>
      <c r="M5" s="202"/>
      <c r="N5" s="202"/>
      <c r="O5" s="202"/>
      <c r="P5" s="202"/>
      <c r="Q5" s="202"/>
      <c r="R5" s="202"/>
      <c r="S5" s="202"/>
      <c r="T5" s="203"/>
    </row>
    <row r="6" spans="1:20" s="47" customFormat="1" ht="16.899999999999999" customHeight="1">
      <c r="A6" s="211"/>
      <c r="B6" s="213" t="s">
        <v>85</v>
      </c>
      <c r="C6" s="207" t="s">
        <v>84</v>
      </c>
      <c r="D6" s="207" t="s">
        <v>143</v>
      </c>
      <c r="E6" s="207" t="s">
        <v>77</v>
      </c>
      <c r="F6" s="207" t="s">
        <v>81</v>
      </c>
      <c r="G6" s="214" t="s">
        <v>80</v>
      </c>
      <c r="H6" s="215"/>
      <c r="I6" s="215"/>
      <c r="J6" s="215"/>
      <c r="K6" s="215"/>
      <c r="L6" s="215"/>
      <c r="M6" s="215"/>
      <c r="N6" s="215"/>
      <c r="O6" s="215"/>
      <c r="P6" s="215"/>
      <c r="Q6" s="215"/>
      <c r="R6" s="215"/>
      <c r="S6" s="215"/>
      <c r="T6" s="216"/>
    </row>
    <row r="7" spans="1:20" s="47" customFormat="1" ht="14.45" customHeight="1">
      <c r="A7" s="211"/>
      <c r="B7" s="213"/>
      <c r="C7" s="207"/>
      <c r="D7" s="207"/>
      <c r="E7" s="207"/>
      <c r="F7" s="207"/>
      <c r="G7" s="68">
        <v>1</v>
      </c>
      <c r="H7" s="6">
        <v>2</v>
      </c>
      <c r="I7" s="6">
        <v>3</v>
      </c>
      <c r="J7" s="6">
        <v>4</v>
      </c>
      <c r="K7" s="6">
        <v>5</v>
      </c>
      <c r="L7" s="6">
        <v>6.1</v>
      </c>
      <c r="M7" s="6">
        <v>6.2</v>
      </c>
      <c r="N7" s="6">
        <v>6</v>
      </c>
      <c r="O7" s="6">
        <v>7</v>
      </c>
      <c r="P7" s="6">
        <v>8</v>
      </c>
      <c r="Q7" s="6">
        <v>9</v>
      </c>
      <c r="R7" s="6">
        <v>10</v>
      </c>
      <c r="S7" s="6">
        <v>11</v>
      </c>
      <c r="T7" s="12">
        <v>12</v>
      </c>
    </row>
    <row r="8" spans="1:20" s="47" customFormat="1" ht="109.5">
      <c r="A8" s="211"/>
      <c r="B8" s="213"/>
      <c r="C8" s="207"/>
      <c r="D8" s="207"/>
      <c r="E8" s="207"/>
      <c r="F8" s="207"/>
      <c r="G8" s="66" t="s">
        <v>27</v>
      </c>
      <c r="H8" s="67" t="s">
        <v>28</v>
      </c>
      <c r="I8" s="67" t="s">
        <v>29</v>
      </c>
      <c r="J8" s="67" t="s">
        <v>30</v>
      </c>
      <c r="K8" s="67" t="s">
        <v>31</v>
      </c>
      <c r="L8" s="67" t="s">
        <v>32</v>
      </c>
      <c r="M8" s="67" t="s">
        <v>33</v>
      </c>
      <c r="N8" s="67" t="s">
        <v>34</v>
      </c>
      <c r="O8" s="67" t="s">
        <v>35</v>
      </c>
      <c r="P8" s="67" t="s">
        <v>36</v>
      </c>
      <c r="Q8" s="67" t="s">
        <v>37</v>
      </c>
      <c r="R8" s="67" t="s">
        <v>38</v>
      </c>
      <c r="S8" s="67" t="s">
        <v>39</v>
      </c>
      <c r="T8" s="76" t="s">
        <v>40</v>
      </c>
    </row>
    <row r="9" spans="1:20" ht="26.25">
      <c r="A9" s="144"/>
      <c r="B9" s="145" t="s">
        <v>198</v>
      </c>
      <c r="C9" s="146">
        <v>116169000</v>
      </c>
      <c r="D9" s="146">
        <v>116169000</v>
      </c>
      <c r="E9" s="146">
        <v>115776333</v>
      </c>
      <c r="F9" s="147"/>
      <c r="G9" s="146">
        <v>10331307</v>
      </c>
      <c r="H9" s="146">
        <v>54492696</v>
      </c>
      <c r="I9" s="146">
        <v>50951467</v>
      </c>
      <c r="J9" s="146"/>
      <c r="K9" s="146"/>
      <c r="L9" s="146"/>
      <c r="M9" s="146"/>
      <c r="N9" s="146"/>
      <c r="O9" s="146">
        <v>863</v>
      </c>
      <c r="P9" s="146"/>
      <c r="Q9" s="146"/>
      <c r="R9" s="146"/>
      <c r="S9" s="146"/>
      <c r="T9" s="141">
        <f>SUM(G9:K9,N9:S9)</f>
        <v>115776333</v>
      </c>
    </row>
    <row r="10" spans="1:20" ht="25.5">
      <c r="A10" s="144"/>
      <c r="B10" s="148" t="s">
        <v>199</v>
      </c>
      <c r="C10" s="146">
        <v>100835000</v>
      </c>
      <c r="D10" s="146">
        <v>100835000</v>
      </c>
      <c r="E10" s="146">
        <v>100836396</v>
      </c>
      <c r="F10" s="147"/>
      <c r="G10" s="146">
        <v>0</v>
      </c>
      <c r="H10" s="146">
        <v>100836396</v>
      </c>
      <c r="I10" s="146">
        <v>0</v>
      </c>
      <c r="J10" s="146"/>
      <c r="K10" s="146"/>
      <c r="L10" s="146"/>
      <c r="M10" s="146"/>
      <c r="N10" s="146"/>
      <c r="O10" s="146"/>
      <c r="P10" s="146"/>
      <c r="Q10" s="146"/>
      <c r="R10" s="146"/>
      <c r="S10" s="146"/>
      <c r="T10" s="141">
        <f>SUM(G10:K10,N10:S10)</f>
        <v>100836396</v>
      </c>
    </row>
    <row r="11" spans="1:20">
      <c r="A11" s="144"/>
      <c r="B11" s="145" t="s">
        <v>200</v>
      </c>
      <c r="C11" s="146">
        <v>815000</v>
      </c>
      <c r="D11" s="146">
        <v>815000</v>
      </c>
      <c r="E11" s="149">
        <v>815319</v>
      </c>
      <c r="F11" s="147"/>
      <c r="G11" s="146"/>
      <c r="H11" s="146"/>
      <c r="I11" s="146">
        <v>815319</v>
      </c>
      <c r="J11" s="146"/>
      <c r="K11" s="146"/>
      <c r="L11" s="146">
        <v>738319991</v>
      </c>
      <c r="M11" s="146">
        <v>-38804107</v>
      </c>
      <c r="N11" s="146">
        <v>699515884</v>
      </c>
      <c r="O11" s="146"/>
      <c r="P11" s="146"/>
      <c r="Q11" s="146"/>
      <c r="R11" s="146"/>
      <c r="S11" s="146"/>
      <c r="T11" s="141">
        <f t="shared" ref="T11:T17" si="0">SUM(G11:K11,N11:S11)</f>
        <v>700331203</v>
      </c>
    </row>
    <row r="12" spans="1:20">
      <c r="A12" s="144"/>
      <c r="B12" s="145" t="s">
        <v>201</v>
      </c>
      <c r="C12" s="146">
        <v>725031000</v>
      </c>
      <c r="D12" s="146">
        <v>725031000</v>
      </c>
      <c r="E12" s="149">
        <v>706161302</v>
      </c>
      <c r="F12" s="147"/>
      <c r="G12" s="146"/>
      <c r="H12" s="146"/>
      <c r="I12" s="146"/>
      <c r="J12" s="146"/>
      <c r="K12" s="146"/>
      <c r="L12" s="146"/>
      <c r="M12" s="146"/>
      <c r="N12" s="146"/>
      <c r="O12" s="146">
        <v>6645418</v>
      </c>
      <c r="P12" s="146"/>
      <c r="Q12" s="146"/>
      <c r="R12" s="146"/>
      <c r="S12" s="146"/>
      <c r="T12" s="141">
        <f t="shared" si="0"/>
        <v>6645418</v>
      </c>
    </row>
    <row r="13" spans="1:20">
      <c r="A13" s="144"/>
      <c r="B13" s="150" t="s">
        <v>202</v>
      </c>
      <c r="C13" s="146">
        <v>54000</v>
      </c>
      <c r="D13" s="146">
        <v>54000</v>
      </c>
      <c r="E13" s="149">
        <v>54000</v>
      </c>
      <c r="F13" s="147"/>
      <c r="G13" s="146"/>
      <c r="H13" s="146"/>
      <c r="I13" s="146"/>
      <c r="J13" s="146"/>
      <c r="K13" s="146">
        <v>16600047</v>
      </c>
      <c r="L13" s="146"/>
      <c r="M13" s="146"/>
      <c r="N13" s="146"/>
      <c r="O13" s="146"/>
      <c r="P13" s="146"/>
      <c r="Q13" s="146">
        <v>54000</v>
      </c>
      <c r="R13" s="146"/>
      <c r="S13" s="146"/>
      <c r="T13" s="141">
        <f t="shared" si="0"/>
        <v>16654047</v>
      </c>
    </row>
    <row r="14" spans="1:20">
      <c r="A14" s="144"/>
      <c r="B14" s="150" t="s">
        <v>203</v>
      </c>
      <c r="C14" s="146">
        <v>17309000</v>
      </c>
      <c r="D14" s="146">
        <v>17309000</v>
      </c>
      <c r="E14" s="149">
        <v>17328411</v>
      </c>
      <c r="F14" s="147"/>
      <c r="G14" s="146"/>
      <c r="H14" s="146"/>
      <c r="I14" s="146"/>
      <c r="J14" s="146"/>
      <c r="K14" s="146"/>
      <c r="L14" s="146"/>
      <c r="M14" s="146"/>
      <c r="N14" s="146"/>
      <c r="O14" s="146">
        <v>728364</v>
      </c>
      <c r="P14" s="146"/>
      <c r="Q14" s="146"/>
      <c r="R14" s="146"/>
      <c r="S14" s="146"/>
      <c r="T14" s="141">
        <f t="shared" si="0"/>
        <v>728364</v>
      </c>
    </row>
    <row r="15" spans="1:20">
      <c r="A15" s="144"/>
      <c r="B15" s="150" t="s">
        <v>204</v>
      </c>
      <c r="C15" s="146">
        <v>17007000</v>
      </c>
      <c r="D15" s="146">
        <v>17007000</v>
      </c>
      <c r="E15" s="149">
        <v>17007465</v>
      </c>
      <c r="F15" s="147"/>
      <c r="G15" s="146"/>
      <c r="H15" s="146"/>
      <c r="I15" s="146"/>
      <c r="J15" s="146"/>
      <c r="K15" s="146"/>
      <c r="L15" s="146"/>
      <c r="M15" s="146"/>
      <c r="N15" s="146"/>
      <c r="O15" s="146"/>
      <c r="P15" s="146"/>
      <c r="Q15" s="146"/>
      <c r="R15" s="146">
        <v>17007465</v>
      </c>
      <c r="S15" s="146"/>
      <c r="T15" s="141">
        <f t="shared" si="0"/>
        <v>17007465</v>
      </c>
    </row>
    <row r="16" spans="1:20">
      <c r="A16" s="144"/>
      <c r="B16" s="145" t="s">
        <v>205</v>
      </c>
      <c r="C16" s="146">
        <v>4499000</v>
      </c>
      <c r="D16" s="146">
        <v>4499000</v>
      </c>
      <c r="E16" s="149">
        <v>4498735</v>
      </c>
      <c r="F16" s="147"/>
      <c r="G16" s="146"/>
      <c r="H16" s="146"/>
      <c r="I16" s="146"/>
      <c r="J16" s="146"/>
      <c r="K16" s="146"/>
      <c r="L16" s="146"/>
      <c r="M16" s="146"/>
      <c r="N16" s="146"/>
      <c r="O16" s="146"/>
      <c r="P16" s="146"/>
      <c r="Q16" s="146"/>
      <c r="R16" s="146">
        <v>4498735</v>
      </c>
      <c r="S16" s="146"/>
      <c r="T16" s="141">
        <f t="shared" si="0"/>
        <v>4498735</v>
      </c>
    </row>
    <row r="17" spans="1:20">
      <c r="A17" s="144"/>
      <c r="B17" s="145" t="s">
        <v>39</v>
      </c>
      <c r="C17" s="146">
        <v>21264000</v>
      </c>
      <c r="D17" s="146">
        <v>21264000</v>
      </c>
      <c r="E17" s="149">
        <v>16856171.350000016</v>
      </c>
      <c r="F17" s="147"/>
      <c r="G17" s="146"/>
      <c r="H17" s="146"/>
      <c r="I17" s="146"/>
      <c r="J17" s="146"/>
      <c r="K17" s="146"/>
      <c r="L17" s="146"/>
      <c r="M17" s="146"/>
      <c r="N17" s="146"/>
      <c r="O17" s="146">
        <v>50242</v>
      </c>
      <c r="P17" s="146">
        <v>8009459.4400000004</v>
      </c>
      <c r="Q17" s="146"/>
      <c r="R17" s="146"/>
      <c r="S17" s="146">
        <v>8796469.9100000151</v>
      </c>
      <c r="T17" s="141">
        <f t="shared" si="0"/>
        <v>16856171.350000016</v>
      </c>
    </row>
    <row r="18" spans="1:20" ht="15.75" thickBot="1">
      <c r="A18" s="62"/>
      <c r="B18" s="108" t="s">
        <v>40</v>
      </c>
      <c r="C18" s="142">
        <f>SUM(C9:C17)</f>
        <v>1002983000</v>
      </c>
      <c r="D18" s="142">
        <f t="shared" ref="D18:T18" si="1">SUM(D9:D17)</f>
        <v>1002983000</v>
      </c>
      <c r="E18" s="142">
        <f t="shared" si="1"/>
        <v>979334132.35000002</v>
      </c>
      <c r="F18" s="142">
        <f t="shared" si="1"/>
        <v>0</v>
      </c>
      <c r="G18" s="142">
        <f t="shared" si="1"/>
        <v>10331307</v>
      </c>
      <c r="H18" s="142">
        <f t="shared" si="1"/>
        <v>155329092</v>
      </c>
      <c r="I18" s="142">
        <f t="shared" si="1"/>
        <v>51766786</v>
      </c>
      <c r="J18" s="142">
        <f t="shared" si="1"/>
        <v>0</v>
      </c>
      <c r="K18" s="142">
        <f t="shared" si="1"/>
        <v>16600047</v>
      </c>
      <c r="L18" s="142">
        <f t="shared" si="1"/>
        <v>738319991</v>
      </c>
      <c r="M18" s="142">
        <f t="shared" si="1"/>
        <v>-38804107</v>
      </c>
      <c r="N18" s="142">
        <f t="shared" si="1"/>
        <v>699515884</v>
      </c>
      <c r="O18" s="142">
        <f t="shared" si="1"/>
        <v>7424887</v>
      </c>
      <c r="P18" s="142">
        <f t="shared" si="1"/>
        <v>8009459.4400000004</v>
      </c>
      <c r="Q18" s="142">
        <f t="shared" si="1"/>
        <v>54000</v>
      </c>
      <c r="R18" s="142">
        <f t="shared" si="1"/>
        <v>21506200</v>
      </c>
      <c r="S18" s="142">
        <f t="shared" si="1"/>
        <v>8796469.9100000151</v>
      </c>
      <c r="T18" s="143">
        <f t="shared" si="1"/>
        <v>979334132.35000002</v>
      </c>
    </row>
    <row r="19" spans="1:20" s="47" customFormat="1">
      <c r="A19" s="56"/>
      <c r="B19" s="63" t="s">
        <v>0</v>
      </c>
      <c r="C19" s="74" t="s">
        <v>1</v>
      </c>
      <c r="D19" s="75" t="s">
        <v>2</v>
      </c>
      <c r="E19" s="63" t="s">
        <v>3</v>
      </c>
      <c r="F19" s="63" t="s">
        <v>4</v>
      </c>
      <c r="G19" s="202" t="s">
        <v>8</v>
      </c>
      <c r="H19" s="202"/>
      <c r="I19" s="202"/>
      <c r="J19" s="202"/>
      <c r="K19" s="202"/>
      <c r="L19" s="202"/>
      <c r="M19" s="202"/>
      <c r="N19" s="202"/>
      <c r="O19" s="202"/>
      <c r="P19" s="203"/>
      <c r="Q19"/>
      <c r="R19"/>
      <c r="S19"/>
      <c r="T19"/>
    </row>
    <row r="20" spans="1:20" s="47" customFormat="1" ht="14.45" customHeight="1">
      <c r="A20" s="212"/>
      <c r="B20" s="204" t="s">
        <v>83</v>
      </c>
      <c r="C20" s="207" t="s">
        <v>82</v>
      </c>
      <c r="D20" s="207" t="s">
        <v>144</v>
      </c>
      <c r="E20" s="207" t="s">
        <v>77</v>
      </c>
      <c r="F20" s="207" t="s">
        <v>81</v>
      </c>
      <c r="G20" s="200" t="s">
        <v>80</v>
      </c>
      <c r="H20" s="200"/>
      <c r="I20" s="200"/>
      <c r="J20" s="200"/>
      <c r="K20" s="200"/>
      <c r="L20" s="200"/>
      <c r="M20" s="200"/>
      <c r="N20" s="200"/>
      <c r="O20" s="200"/>
      <c r="P20" s="201"/>
      <c r="Q20" s="3"/>
      <c r="R20" s="3"/>
      <c r="S20" s="3"/>
      <c r="T20" s="3"/>
    </row>
    <row r="21" spans="1:20" s="47" customFormat="1" ht="14.45" customHeight="1">
      <c r="A21" s="212"/>
      <c r="B21" s="205"/>
      <c r="C21" s="207"/>
      <c r="D21" s="207"/>
      <c r="E21" s="207"/>
      <c r="F21" s="207"/>
      <c r="G21" s="69">
        <v>13</v>
      </c>
      <c r="H21" s="70">
        <v>14</v>
      </c>
      <c r="I21" s="70">
        <v>15</v>
      </c>
      <c r="J21" s="70">
        <v>16</v>
      </c>
      <c r="K21" s="70">
        <v>17</v>
      </c>
      <c r="L21" s="70">
        <v>18</v>
      </c>
      <c r="M21" s="70">
        <v>19</v>
      </c>
      <c r="N21" s="70">
        <v>20</v>
      </c>
      <c r="O21" s="70">
        <v>21</v>
      </c>
      <c r="P21" s="79">
        <v>22</v>
      </c>
      <c r="Q21" s="3"/>
      <c r="R21" s="3"/>
      <c r="S21" s="3"/>
      <c r="T21" s="3"/>
    </row>
    <row r="22" spans="1:20" s="47" customFormat="1" ht="100.15" customHeight="1">
      <c r="A22" s="212"/>
      <c r="B22" s="206"/>
      <c r="C22" s="207"/>
      <c r="D22" s="207"/>
      <c r="E22" s="207"/>
      <c r="F22" s="207"/>
      <c r="G22" s="66" t="s">
        <v>41</v>
      </c>
      <c r="H22" s="67" t="s">
        <v>42</v>
      </c>
      <c r="I22" s="67" t="s">
        <v>43</v>
      </c>
      <c r="J22" s="67" t="s">
        <v>44</v>
      </c>
      <c r="K22" s="67" t="s">
        <v>45</v>
      </c>
      <c r="L22" s="67" t="s">
        <v>46</v>
      </c>
      <c r="M22" s="67" t="s">
        <v>47</v>
      </c>
      <c r="N22" s="67" t="s">
        <v>14</v>
      </c>
      <c r="O22" s="67" t="s">
        <v>48</v>
      </c>
      <c r="P22" s="76" t="s">
        <v>49</v>
      </c>
      <c r="Q22" s="3"/>
      <c r="R22" s="3"/>
      <c r="S22" s="3"/>
      <c r="T22" s="3"/>
    </row>
    <row r="23" spans="1:20">
      <c r="A23" s="22"/>
      <c r="B23" s="72" t="s">
        <v>41</v>
      </c>
      <c r="C23" s="153">
        <v>432978000</v>
      </c>
      <c r="D23" s="153">
        <v>432978000</v>
      </c>
      <c r="E23" s="153">
        <v>432959311.5</v>
      </c>
      <c r="F23" s="152"/>
      <c r="G23" s="193">
        <v>1818037</v>
      </c>
      <c r="H23" s="194"/>
      <c r="I23" s="194"/>
      <c r="J23" s="194"/>
      <c r="K23" s="193"/>
      <c r="L23" s="194">
        <v>423580800</v>
      </c>
      <c r="M23" s="194">
        <v>7560474.5</v>
      </c>
      <c r="N23" s="194"/>
      <c r="O23" s="193"/>
      <c r="P23" s="151">
        <f t="shared" ref="P23:P32" si="2">SUM(G23:O23)</f>
        <v>432959311.5</v>
      </c>
    </row>
    <row r="24" spans="1:20">
      <c r="A24" s="22"/>
      <c r="B24" s="72" t="s">
        <v>206</v>
      </c>
      <c r="C24" s="153">
        <v>385266000</v>
      </c>
      <c r="D24" s="153">
        <v>385266000</v>
      </c>
      <c r="E24" s="153">
        <v>385265720.1099999</v>
      </c>
      <c r="F24" s="147"/>
      <c r="G24" s="193"/>
      <c r="H24" s="194">
        <v>253665683.69999996</v>
      </c>
      <c r="I24" s="194">
        <v>27947433.259999983</v>
      </c>
      <c r="J24" s="194">
        <v>100537636.14999999</v>
      </c>
      <c r="K24" s="193">
        <v>0</v>
      </c>
      <c r="L24" s="194">
        <v>0</v>
      </c>
      <c r="M24" s="194">
        <v>3114967</v>
      </c>
      <c r="N24" s="194"/>
      <c r="O24" s="193"/>
      <c r="P24" s="151">
        <f t="shared" si="2"/>
        <v>385265720.1099999</v>
      </c>
    </row>
    <row r="25" spans="1:20">
      <c r="A25" s="22"/>
      <c r="B25" s="72" t="s">
        <v>207</v>
      </c>
      <c r="C25" s="153">
        <v>2115000</v>
      </c>
      <c r="D25" s="153">
        <v>2115000</v>
      </c>
      <c r="E25" s="153">
        <v>0</v>
      </c>
      <c r="F25" s="147"/>
      <c r="G25" s="193"/>
      <c r="H25" s="194"/>
      <c r="I25" s="194"/>
      <c r="J25" s="194"/>
      <c r="K25" s="193"/>
      <c r="L25" s="194"/>
      <c r="M25" s="194"/>
      <c r="N25" s="194"/>
      <c r="O25" s="193"/>
      <c r="P25" s="151">
        <f t="shared" si="2"/>
        <v>0</v>
      </c>
    </row>
    <row r="26" spans="1:20">
      <c r="A26" s="22"/>
      <c r="B26" s="23" t="s">
        <v>208</v>
      </c>
      <c r="C26" s="153">
        <v>2206000</v>
      </c>
      <c r="D26" s="153">
        <v>2206000</v>
      </c>
      <c r="E26" s="153">
        <v>0</v>
      </c>
      <c r="F26" s="147"/>
      <c r="G26" s="193"/>
      <c r="H26" s="194"/>
      <c r="I26" s="194"/>
      <c r="J26" s="194"/>
      <c r="K26" s="193"/>
      <c r="L26" s="194"/>
      <c r="M26" s="194"/>
      <c r="N26" s="194"/>
      <c r="O26" s="193"/>
      <c r="P26" s="151">
        <f t="shared" si="2"/>
        <v>0</v>
      </c>
    </row>
    <row r="27" spans="1:20" ht="26.25">
      <c r="A27" s="22"/>
      <c r="B27" s="23" t="s">
        <v>209</v>
      </c>
      <c r="C27" s="153">
        <v>837000</v>
      </c>
      <c r="D27" s="153">
        <v>837000</v>
      </c>
      <c r="E27" s="153">
        <v>0</v>
      </c>
      <c r="F27" s="147"/>
      <c r="G27" s="193"/>
      <c r="H27" s="194"/>
      <c r="I27" s="194"/>
      <c r="J27" s="194"/>
      <c r="K27" s="193"/>
      <c r="L27" s="194"/>
      <c r="M27" s="194"/>
      <c r="N27" s="194">
        <v>0</v>
      </c>
      <c r="O27" s="193"/>
      <c r="P27" s="151">
        <f t="shared" si="2"/>
        <v>0</v>
      </c>
    </row>
    <row r="28" spans="1:20">
      <c r="A28" s="22"/>
      <c r="B28" s="23" t="s">
        <v>14</v>
      </c>
      <c r="C28" s="153">
        <v>6973000</v>
      </c>
      <c r="D28" s="153">
        <v>6973000</v>
      </c>
      <c r="E28" s="153">
        <v>13022313.24</v>
      </c>
      <c r="F28" s="147"/>
      <c r="G28" s="193">
        <v>0</v>
      </c>
      <c r="H28" s="194"/>
      <c r="I28" s="194"/>
      <c r="J28" s="194"/>
      <c r="K28" s="193"/>
      <c r="L28" s="194"/>
      <c r="M28" s="194"/>
      <c r="N28" s="194">
        <v>13022313.24</v>
      </c>
      <c r="O28" s="193"/>
      <c r="P28" s="151">
        <f t="shared" si="2"/>
        <v>13022313.24</v>
      </c>
    </row>
    <row r="29" spans="1:20">
      <c r="A29" s="22"/>
      <c r="B29" s="23" t="s">
        <v>210</v>
      </c>
      <c r="C29" s="153">
        <v>31057000</v>
      </c>
      <c r="D29" s="153">
        <v>31057000</v>
      </c>
      <c r="E29" s="153">
        <v>31076369.5</v>
      </c>
      <c r="F29" s="147"/>
      <c r="G29" s="193"/>
      <c r="H29" s="194"/>
      <c r="I29" s="194"/>
      <c r="J29" s="194"/>
      <c r="K29" s="193"/>
      <c r="L29" s="194"/>
      <c r="M29" s="194">
        <v>100369.5</v>
      </c>
      <c r="N29" s="194"/>
      <c r="O29" s="193">
        <v>30976000</v>
      </c>
      <c r="P29" s="151">
        <f t="shared" si="2"/>
        <v>31076369.5</v>
      </c>
    </row>
    <row r="30" spans="1:20">
      <c r="A30" s="22"/>
      <c r="B30" s="23" t="s">
        <v>211</v>
      </c>
      <c r="C30" s="153">
        <v>366000</v>
      </c>
      <c r="D30" s="153">
        <v>366000</v>
      </c>
      <c r="E30" s="153"/>
      <c r="F30" s="147"/>
      <c r="G30" s="193">
        <v>0</v>
      </c>
      <c r="H30" s="194"/>
      <c r="I30" s="194"/>
      <c r="J30" s="194"/>
      <c r="K30" s="193"/>
      <c r="L30" s="194"/>
      <c r="M30" s="194"/>
      <c r="N30" s="194"/>
      <c r="O30" s="193"/>
      <c r="P30" s="151">
        <f t="shared" si="2"/>
        <v>0</v>
      </c>
    </row>
    <row r="31" spans="1:20">
      <c r="A31" s="22"/>
      <c r="B31" s="23"/>
      <c r="C31" s="153"/>
      <c r="D31" s="153"/>
      <c r="E31" s="153"/>
      <c r="F31" s="147"/>
      <c r="G31" s="195"/>
      <c r="H31" s="195"/>
      <c r="I31" s="195"/>
      <c r="J31" s="195"/>
      <c r="K31" s="195"/>
      <c r="L31" s="195"/>
      <c r="M31" s="195"/>
      <c r="N31" s="195"/>
      <c r="O31" s="195"/>
      <c r="P31" s="151">
        <f t="shared" si="2"/>
        <v>0</v>
      </c>
    </row>
    <row r="32" spans="1:20">
      <c r="A32" s="22"/>
      <c r="B32" s="23"/>
      <c r="C32" s="153"/>
      <c r="D32" s="147"/>
      <c r="E32" s="147"/>
      <c r="F32" s="147"/>
      <c r="G32" s="147"/>
      <c r="H32" s="147"/>
      <c r="I32" s="147"/>
      <c r="J32" s="147"/>
      <c r="K32" s="147"/>
      <c r="L32" s="147"/>
      <c r="M32" s="147"/>
      <c r="N32" s="147"/>
      <c r="O32" s="147"/>
      <c r="P32" s="151">
        <f t="shared" si="2"/>
        <v>0</v>
      </c>
    </row>
    <row r="33" spans="1:20" ht="15.75" thickBot="1">
      <c r="A33" s="62"/>
      <c r="B33" s="109" t="s">
        <v>49</v>
      </c>
      <c r="C33" s="142">
        <f>SUM(C23:C32)</f>
        <v>861798000</v>
      </c>
      <c r="D33" s="142">
        <f t="shared" ref="D33:P33" si="3">SUM(D23:D32)</f>
        <v>861798000</v>
      </c>
      <c r="E33" s="142">
        <f t="shared" si="3"/>
        <v>862323714.3499999</v>
      </c>
      <c r="F33" s="142">
        <f t="shared" si="3"/>
        <v>0</v>
      </c>
      <c r="G33" s="142">
        <f t="shared" si="3"/>
        <v>1818037</v>
      </c>
      <c r="H33" s="142">
        <f t="shared" si="3"/>
        <v>253665683.69999996</v>
      </c>
      <c r="I33" s="142">
        <f t="shared" si="3"/>
        <v>27947433.259999983</v>
      </c>
      <c r="J33" s="142">
        <f t="shared" si="3"/>
        <v>100537636.14999999</v>
      </c>
      <c r="K33" s="142">
        <f t="shared" si="3"/>
        <v>0</v>
      </c>
      <c r="L33" s="142">
        <f t="shared" si="3"/>
        <v>423580800</v>
      </c>
      <c r="M33" s="142">
        <f t="shared" si="3"/>
        <v>10775811</v>
      </c>
      <c r="N33" s="142">
        <f t="shared" si="3"/>
        <v>13022313.24</v>
      </c>
      <c r="O33" s="142">
        <f t="shared" si="3"/>
        <v>30976000</v>
      </c>
      <c r="P33" s="143">
        <f t="shared" si="3"/>
        <v>862323714.3499999</v>
      </c>
    </row>
    <row r="34" spans="1:20" s="47" customFormat="1">
      <c r="A34" s="56"/>
      <c r="B34" s="63" t="s">
        <v>0</v>
      </c>
      <c r="C34" s="74" t="s">
        <v>1</v>
      </c>
      <c r="D34" s="75" t="s">
        <v>2</v>
      </c>
      <c r="E34" s="63" t="s">
        <v>3</v>
      </c>
      <c r="F34" s="63" t="s">
        <v>4</v>
      </c>
      <c r="G34" s="202" t="s">
        <v>8</v>
      </c>
      <c r="H34" s="202"/>
      <c r="I34" s="202"/>
      <c r="J34" s="202"/>
      <c r="K34" s="202"/>
      <c r="L34" s="202"/>
      <c r="M34" s="202"/>
      <c r="N34" s="203"/>
      <c r="O34"/>
      <c r="P34"/>
      <c r="Q34"/>
      <c r="R34"/>
      <c r="S34"/>
      <c r="T34"/>
    </row>
    <row r="35" spans="1:20" s="47" customFormat="1" ht="40.15" customHeight="1">
      <c r="A35" s="212"/>
      <c r="B35" s="204" t="s">
        <v>161</v>
      </c>
      <c r="C35" s="207" t="s">
        <v>82</v>
      </c>
      <c r="D35" s="207" t="s">
        <v>144</v>
      </c>
      <c r="E35" s="207" t="s">
        <v>77</v>
      </c>
      <c r="F35" s="207" t="s">
        <v>81</v>
      </c>
      <c r="G35" s="208" t="s">
        <v>80</v>
      </c>
      <c r="H35" s="209"/>
      <c r="I35" s="209"/>
      <c r="J35" s="209"/>
      <c r="K35" s="209"/>
      <c r="L35" s="209"/>
      <c r="M35" s="209"/>
      <c r="N35" s="210"/>
      <c r="O35"/>
      <c r="P35"/>
      <c r="Q35"/>
      <c r="R35"/>
      <c r="S35"/>
      <c r="T35"/>
    </row>
    <row r="36" spans="1:20" s="47" customFormat="1" ht="13.9" customHeight="1">
      <c r="A36" s="212"/>
      <c r="B36" s="205"/>
      <c r="C36" s="207"/>
      <c r="D36" s="207"/>
      <c r="E36" s="207"/>
      <c r="F36" s="207"/>
      <c r="G36" s="21">
        <v>23</v>
      </c>
      <c r="H36" s="21">
        <v>24</v>
      </c>
      <c r="I36" s="21">
        <v>25</v>
      </c>
      <c r="J36" s="21">
        <v>26</v>
      </c>
      <c r="K36" s="21">
        <v>27</v>
      </c>
      <c r="L36" s="21">
        <v>28</v>
      </c>
      <c r="M36" s="21">
        <v>29</v>
      </c>
      <c r="N36" s="78">
        <v>30</v>
      </c>
      <c r="O36" s="3"/>
      <c r="P36" s="71"/>
      <c r="Q36" s="71"/>
      <c r="R36" s="71"/>
      <c r="S36" s="3"/>
      <c r="T36" s="3"/>
    </row>
    <row r="37" spans="1:20" s="47" customFormat="1" ht="102" customHeight="1">
      <c r="A37" s="212"/>
      <c r="B37" s="206"/>
      <c r="C37" s="207"/>
      <c r="D37" s="207"/>
      <c r="E37" s="207"/>
      <c r="F37" s="207"/>
      <c r="G37" s="67" t="s">
        <v>50</v>
      </c>
      <c r="H37" s="67" t="s">
        <v>51</v>
      </c>
      <c r="I37" s="67" t="s">
        <v>52</v>
      </c>
      <c r="J37" s="67" t="s">
        <v>53</v>
      </c>
      <c r="K37" s="67" t="s">
        <v>54</v>
      </c>
      <c r="L37" s="67" t="s">
        <v>55</v>
      </c>
      <c r="M37" s="67" t="s">
        <v>9</v>
      </c>
      <c r="N37" s="76" t="s">
        <v>56</v>
      </c>
      <c r="O37" s="3"/>
      <c r="P37" s="71"/>
      <c r="Q37" s="71"/>
      <c r="R37" s="71"/>
      <c r="S37" s="3"/>
      <c r="T37" s="3"/>
    </row>
    <row r="38" spans="1:20">
      <c r="A38" s="22"/>
      <c r="B38" s="73" t="s">
        <v>212</v>
      </c>
      <c r="C38" s="154">
        <v>76000000</v>
      </c>
      <c r="D38" s="155">
        <v>76000000</v>
      </c>
      <c r="E38" s="155">
        <v>76000000</v>
      </c>
      <c r="F38" s="155"/>
      <c r="G38" s="147">
        <v>76000000</v>
      </c>
      <c r="H38" s="147"/>
      <c r="I38" s="147"/>
      <c r="J38" s="147"/>
      <c r="K38" s="147"/>
      <c r="L38" s="147"/>
      <c r="M38" s="147"/>
      <c r="N38" s="151">
        <f t="shared" ref="N38:N45" si="4">SUM(G38:M38)</f>
        <v>76000000</v>
      </c>
      <c r="P38" s="45"/>
      <c r="Q38" s="45"/>
      <c r="R38" s="45"/>
    </row>
    <row r="39" spans="1:20">
      <c r="A39" s="22"/>
      <c r="B39" s="73" t="s">
        <v>213</v>
      </c>
      <c r="C39" s="154">
        <v>1960000</v>
      </c>
      <c r="D39" s="155">
        <v>1960000</v>
      </c>
      <c r="E39" s="155">
        <v>1958518</v>
      </c>
      <c r="F39" s="155"/>
      <c r="G39" s="147"/>
      <c r="H39" s="147"/>
      <c r="I39" s="147"/>
      <c r="J39" s="147"/>
      <c r="K39" s="147"/>
      <c r="L39" s="147"/>
      <c r="M39" s="147">
        <v>1958518</v>
      </c>
      <c r="N39" s="151">
        <f t="shared" si="4"/>
        <v>1958518</v>
      </c>
    </row>
    <row r="40" spans="1:20">
      <c r="A40" s="22"/>
      <c r="B40" s="73" t="s">
        <v>55</v>
      </c>
      <c r="C40" s="154">
        <v>63225000</v>
      </c>
      <c r="D40" s="155">
        <v>63225000</v>
      </c>
      <c r="E40" s="155">
        <v>39051900</v>
      </c>
      <c r="F40" s="155"/>
      <c r="G40" s="147"/>
      <c r="H40" s="147"/>
      <c r="I40" s="147"/>
      <c r="J40" s="147"/>
      <c r="K40" s="147"/>
      <c r="L40" s="147">
        <v>39051900</v>
      </c>
      <c r="M40" s="147"/>
      <c r="N40" s="151">
        <f t="shared" si="4"/>
        <v>39051900</v>
      </c>
    </row>
    <row r="41" spans="1:20">
      <c r="A41" s="22"/>
      <c r="B41" s="5"/>
      <c r="C41" s="153"/>
      <c r="D41" s="147"/>
      <c r="E41" s="147"/>
      <c r="F41" s="147"/>
      <c r="G41" s="147"/>
      <c r="H41" s="147"/>
      <c r="I41" s="147"/>
      <c r="J41" s="147"/>
      <c r="K41" s="147"/>
      <c r="L41" s="147"/>
      <c r="M41" s="147"/>
      <c r="N41" s="151">
        <f t="shared" si="4"/>
        <v>0</v>
      </c>
    </row>
    <row r="42" spans="1:20">
      <c r="A42" s="22"/>
      <c r="B42" s="5"/>
      <c r="C42" s="153"/>
      <c r="D42" s="147"/>
      <c r="E42" s="147"/>
      <c r="F42" s="147"/>
      <c r="G42" s="147"/>
      <c r="H42" s="147"/>
      <c r="I42" s="147"/>
      <c r="J42" s="147"/>
      <c r="K42" s="147"/>
      <c r="L42" s="147"/>
      <c r="M42" s="147"/>
      <c r="N42" s="151">
        <f t="shared" si="4"/>
        <v>0</v>
      </c>
    </row>
    <row r="43" spans="1:20">
      <c r="A43" s="22"/>
      <c r="B43" s="5"/>
      <c r="C43" s="153"/>
      <c r="D43" s="147"/>
      <c r="E43" s="147"/>
      <c r="F43" s="147"/>
      <c r="G43" s="147"/>
      <c r="H43" s="147"/>
      <c r="I43" s="147"/>
      <c r="J43" s="147"/>
      <c r="K43" s="147"/>
      <c r="L43" s="147"/>
      <c r="M43" s="147"/>
      <c r="N43" s="151">
        <f t="shared" si="4"/>
        <v>0</v>
      </c>
    </row>
    <row r="44" spans="1:20">
      <c r="A44" s="22"/>
      <c r="B44" s="5"/>
      <c r="C44" s="153"/>
      <c r="D44" s="147"/>
      <c r="E44" s="147"/>
      <c r="F44" s="147"/>
      <c r="G44" s="147"/>
      <c r="H44" s="147"/>
      <c r="I44" s="147"/>
      <c r="J44" s="147"/>
      <c r="K44" s="147"/>
      <c r="L44" s="147"/>
      <c r="M44" s="147"/>
      <c r="N44" s="151">
        <f t="shared" si="4"/>
        <v>0</v>
      </c>
    </row>
    <row r="45" spans="1:20">
      <c r="A45" s="22"/>
      <c r="B45" s="5"/>
      <c r="C45" s="153"/>
      <c r="D45" s="147"/>
      <c r="E45" s="147"/>
      <c r="F45" s="147"/>
      <c r="G45" s="147"/>
      <c r="H45" s="147"/>
      <c r="I45" s="147"/>
      <c r="J45" s="147"/>
      <c r="K45" s="156"/>
      <c r="L45" s="147"/>
      <c r="M45" s="147"/>
      <c r="N45" s="151">
        <f t="shared" si="4"/>
        <v>0</v>
      </c>
    </row>
    <row r="46" spans="1:20" ht="15.75" thickBot="1">
      <c r="A46" s="62"/>
      <c r="B46" s="109" t="s">
        <v>78</v>
      </c>
      <c r="C46" s="142">
        <f t="shared" ref="C46:N46" si="5">SUM(C38:C45)</f>
        <v>141185000</v>
      </c>
      <c r="D46" s="142">
        <f t="shared" si="5"/>
        <v>141185000</v>
      </c>
      <c r="E46" s="142">
        <f t="shared" si="5"/>
        <v>117010418</v>
      </c>
      <c r="F46" s="142">
        <f t="shared" si="5"/>
        <v>0</v>
      </c>
      <c r="G46" s="142">
        <f t="shared" si="5"/>
        <v>76000000</v>
      </c>
      <c r="H46" s="142">
        <f t="shared" si="5"/>
        <v>0</v>
      </c>
      <c r="I46" s="142">
        <f t="shared" si="5"/>
        <v>0</v>
      </c>
      <c r="J46" s="142">
        <f t="shared" si="5"/>
        <v>0</v>
      </c>
      <c r="K46" s="142">
        <f t="shared" si="5"/>
        <v>0</v>
      </c>
      <c r="L46" s="142">
        <f t="shared" si="5"/>
        <v>39051900</v>
      </c>
      <c r="M46" s="142">
        <f t="shared" si="5"/>
        <v>1958518</v>
      </c>
      <c r="N46" s="143">
        <f t="shared" si="5"/>
        <v>117010418</v>
      </c>
    </row>
    <row r="49" spans="1:20" s="4" customFormat="1">
      <c r="A49" s="11"/>
      <c r="B49" s="11"/>
      <c r="C49" s="11"/>
      <c r="D49" s="11"/>
      <c r="E49" s="11"/>
      <c r="F49" s="11"/>
      <c r="G49" s="11"/>
      <c r="H49" s="11"/>
      <c r="I49" s="11"/>
      <c r="J49" s="11"/>
      <c r="K49" s="11"/>
      <c r="L49" s="11"/>
      <c r="M49" s="11"/>
      <c r="N49" s="11"/>
      <c r="O49" s="11"/>
      <c r="P49" s="11"/>
      <c r="Q49" s="11"/>
      <c r="R49" s="11"/>
      <c r="S49" s="11"/>
      <c r="T49" s="11"/>
    </row>
    <row r="50" spans="1:20" s="4" customFormat="1">
      <c r="A50" s="11"/>
      <c r="B50" s="11"/>
      <c r="C50" s="11"/>
      <c r="D50" s="11"/>
      <c r="E50" s="11"/>
      <c r="F50" s="11"/>
      <c r="G50" s="11"/>
      <c r="H50" s="11"/>
      <c r="I50" s="11"/>
      <c r="J50" s="11"/>
      <c r="K50" s="11"/>
      <c r="L50" s="11"/>
      <c r="M50" s="11"/>
      <c r="N50" s="11"/>
      <c r="O50" s="11"/>
      <c r="P50" s="11"/>
      <c r="Q50" s="11"/>
      <c r="R50" s="11"/>
      <c r="S50" s="11"/>
      <c r="T50" s="11"/>
    </row>
    <row r="51" spans="1:20" s="4" customFormat="1">
      <c r="A51" s="11"/>
      <c r="B51" s="11"/>
      <c r="C51" s="11"/>
      <c r="D51" s="11"/>
      <c r="E51" s="11"/>
      <c r="F51" s="11"/>
      <c r="G51" s="11"/>
      <c r="H51" s="11"/>
      <c r="I51" s="11"/>
      <c r="J51" s="11"/>
      <c r="K51" s="11"/>
      <c r="L51" s="11"/>
      <c r="M51" s="11"/>
      <c r="N51" s="11"/>
      <c r="O51" s="11"/>
      <c r="P51" s="11"/>
      <c r="Q51" s="11"/>
      <c r="R51" s="11"/>
      <c r="S51" s="11"/>
      <c r="T51" s="11"/>
    </row>
    <row r="56" spans="1:20">
      <c r="P56" s="46"/>
    </row>
  </sheetData>
  <mergeCells count="24">
    <mergeCell ref="A6:A8"/>
    <mergeCell ref="A20:A22"/>
    <mergeCell ref="A35:A37"/>
    <mergeCell ref="G19:P19"/>
    <mergeCell ref="G5:T5"/>
    <mergeCell ref="B6:B8"/>
    <mergeCell ref="C6:C8"/>
    <mergeCell ref="D6:D8"/>
    <mergeCell ref="E6:E8"/>
    <mergeCell ref="F6:F8"/>
    <mergeCell ref="G6:T6"/>
    <mergeCell ref="B20:B22"/>
    <mergeCell ref="C20:C22"/>
    <mergeCell ref="D20:D22"/>
    <mergeCell ref="E20:E22"/>
    <mergeCell ref="F20:F22"/>
    <mergeCell ref="G20:P20"/>
    <mergeCell ref="G34:N34"/>
    <mergeCell ref="B35:B37"/>
    <mergeCell ref="C35:C37"/>
    <mergeCell ref="D35:D37"/>
    <mergeCell ref="E35:E37"/>
    <mergeCell ref="F35:F37"/>
    <mergeCell ref="G35:N35"/>
  </mergeCells>
  <pageMargins left="0.7" right="0.7" top="0.75" bottom="0.75" header="0.3" footer="0.3"/>
  <pageSetup paperSize="9" scale="54" orientation="landscape" horizontalDpi="4294967295" verticalDpi="4294967295" r:id="rId1"/>
  <rowBreaks count="1" manualBreakCount="1">
    <brk id="1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1" sqref="B1:B2"/>
    </sheetView>
  </sheetViews>
  <sheetFormatPr defaultRowHeight="15"/>
  <cols>
    <col min="1" max="1" width="10.5703125" style="47"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57</v>
      </c>
      <c r="B1" s="196" t="str">
        <f>[4]Info!C2</f>
        <v>სს "ხალიკ ბანკი საქართველო"</v>
      </c>
    </row>
    <row r="2" spans="1:8" ht="15.75">
      <c r="A2" s="10" t="s">
        <v>58</v>
      </c>
      <c r="B2" s="197">
        <v>44561</v>
      </c>
      <c r="C2" s="10"/>
      <c r="D2" s="10"/>
      <c r="E2" s="10"/>
      <c r="F2" s="10"/>
      <c r="G2" s="10"/>
      <c r="H2" s="10"/>
    </row>
    <row r="3" spans="1:8" ht="15.75">
      <c r="A3" s="10"/>
      <c r="B3" s="10"/>
      <c r="C3" s="10"/>
      <c r="D3" s="10"/>
      <c r="E3" s="10"/>
      <c r="F3" s="10"/>
      <c r="G3" s="10"/>
      <c r="H3" s="10"/>
    </row>
    <row r="4" spans="1:8" ht="15.75" thickBot="1">
      <c r="A4" s="137" t="s">
        <v>175</v>
      </c>
      <c r="B4" s="16" t="s">
        <v>97</v>
      </c>
    </row>
    <row r="5" spans="1:8" ht="14.45" customHeight="1">
      <c r="A5" s="222"/>
      <c r="B5" s="217" t="s">
        <v>96</v>
      </c>
      <c r="C5" s="219" t="s">
        <v>140</v>
      </c>
      <c r="D5" s="217" t="s">
        <v>95</v>
      </c>
      <c r="E5" s="217"/>
      <c r="F5" s="217"/>
      <c r="G5" s="217"/>
      <c r="H5" s="220" t="s">
        <v>94</v>
      </c>
    </row>
    <row r="6" spans="1:8" ht="38.25">
      <c r="A6" s="223"/>
      <c r="B6" s="218"/>
      <c r="C6" s="204"/>
      <c r="D6" s="14" t="s">
        <v>93</v>
      </c>
      <c r="E6" s="14" t="s">
        <v>92</v>
      </c>
      <c r="F6" s="14" t="s">
        <v>91</v>
      </c>
      <c r="G6" s="14" t="s">
        <v>90</v>
      </c>
      <c r="H6" s="221"/>
    </row>
    <row r="7" spans="1:8" ht="15.75">
      <c r="A7" s="80">
        <v>1</v>
      </c>
      <c r="B7" s="48" t="s">
        <v>79</v>
      </c>
      <c r="C7" s="41" t="s">
        <v>89</v>
      </c>
      <c r="D7" s="5"/>
      <c r="E7" s="5"/>
      <c r="F7" s="5"/>
      <c r="G7" s="41" t="s">
        <v>86</v>
      </c>
      <c r="H7" s="40"/>
    </row>
    <row r="8" spans="1:8" ht="15.75">
      <c r="A8" s="81">
        <v>2</v>
      </c>
      <c r="B8" s="48" t="s">
        <v>79</v>
      </c>
      <c r="C8" s="41" t="s">
        <v>88</v>
      </c>
      <c r="D8" s="5"/>
      <c r="E8" s="5"/>
      <c r="F8" s="41" t="s">
        <v>86</v>
      </c>
      <c r="G8" s="5"/>
      <c r="H8" s="40"/>
    </row>
    <row r="9" spans="1:8" ht="15.75">
      <c r="A9" s="80">
        <v>3</v>
      </c>
      <c r="B9" s="48" t="s">
        <v>79</v>
      </c>
      <c r="C9" s="41" t="s">
        <v>87</v>
      </c>
      <c r="D9" s="5"/>
      <c r="E9" s="5"/>
      <c r="F9" s="5"/>
      <c r="G9" s="41" t="s">
        <v>86</v>
      </c>
      <c r="H9" s="40"/>
    </row>
    <row r="10" spans="1:8" ht="15.75">
      <c r="A10" s="81"/>
      <c r="B10" s="48"/>
      <c r="C10" s="41"/>
      <c r="D10" s="5"/>
      <c r="E10" s="5"/>
      <c r="F10" s="5"/>
      <c r="G10" s="5"/>
      <c r="H10" s="40"/>
    </row>
    <row r="11" spans="1:8" ht="15.75">
      <c r="A11" s="80"/>
      <c r="B11" s="48"/>
      <c r="C11" s="41"/>
      <c r="D11" s="5"/>
      <c r="E11" s="5"/>
      <c r="F11" s="5"/>
      <c r="G11" s="5"/>
      <c r="H11" s="40"/>
    </row>
    <row r="12" spans="1:8" ht="16.5" thickBot="1">
      <c r="A12" s="82"/>
      <c r="B12" s="77"/>
      <c r="C12" s="83"/>
      <c r="D12" s="59"/>
      <c r="E12" s="59"/>
      <c r="F12" s="59"/>
      <c r="G12" s="59"/>
      <c r="H12" s="84"/>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E16" sqref="E16"/>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35" t="s">
        <v>57</v>
      </c>
      <c r="B1" s="196" t="str">
        <f>[4]Info!C2</f>
        <v>სს "ხალიკ ბანკი საქართველო"</v>
      </c>
    </row>
    <row r="2" spans="1:12">
      <c r="A2" s="135" t="s">
        <v>58</v>
      </c>
      <c r="B2" s="197">
        <v>44561</v>
      </c>
    </row>
    <row r="3" spans="1:12">
      <c r="A3" s="71"/>
      <c r="B3" s="135"/>
    </row>
    <row r="4" spans="1:12" ht="13.5" thickBot="1">
      <c r="A4" s="136" t="s">
        <v>176</v>
      </c>
      <c r="B4" s="49" t="s">
        <v>153</v>
      </c>
      <c r="C4" s="28"/>
      <c r="D4" s="8"/>
      <c r="E4" s="8"/>
      <c r="F4" s="8"/>
      <c r="G4" s="8"/>
      <c r="H4" s="8"/>
      <c r="I4" s="8"/>
      <c r="J4" s="8"/>
      <c r="K4" s="8"/>
      <c r="L4" s="8"/>
    </row>
    <row r="5" spans="1:12">
      <c r="A5" s="134"/>
      <c r="B5" s="61"/>
      <c r="C5" s="64" t="s">
        <v>5</v>
      </c>
      <c r="D5" s="64" t="s">
        <v>6</v>
      </c>
      <c r="E5" s="65" t="s">
        <v>7</v>
      </c>
      <c r="F5" s="8"/>
    </row>
    <row r="6" spans="1:12">
      <c r="A6" s="22">
        <v>1</v>
      </c>
      <c r="B6" s="5" t="s">
        <v>13</v>
      </c>
      <c r="C6" s="198">
        <v>20</v>
      </c>
      <c r="D6" s="198">
        <v>0</v>
      </c>
      <c r="E6" s="157">
        <v>0</v>
      </c>
      <c r="F6" s="8"/>
    </row>
    <row r="7" spans="1:12">
      <c r="A7" s="22">
        <v>2</v>
      </c>
      <c r="B7" s="27" t="s">
        <v>127</v>
      </c>
      <c r="C7" s="198">
        <v>0</v>
      </c>
      <c r="D7" s="198">
        <v>0</v>
      </c>
      <c r="E7" s="157">
        <v>0</v>
      </c>
      <c r="F7" s="8"/>
    </row>
    <row r="8" spans="1:12">
      <c r="A8" s="22">
        <v>3</v>
      </c>
      <c r="B8" s="5" t="s">
        <v>149</v>
      </c>
      <c r="C8" s="198">
        <v>0</v>
      </c>
      <c r="D8" s="198">
        <v>0</v>
      </c>
      <c r="E8" s="157">
        <v>0</v>
      </c>
    </row>
    <row r="9" spans="1:12" ht="13.5" thickBot="1">
      <c r="A9" s="62">
        <v>4</v>
      </c>
      <c r="B9" s="59" t="s">
        <v>116</v>
      </c>
      <c r="C9" s="158">
        <v>20</v>
      </c>
      <c r="D9" s="158">
        <v>0</v>
      </c>
      <c r="E9" s="159">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topLeftCell="A4" zoomScaleNormal="100" workbookViewId="0">
      <selection activeCell="D17" sqref="D17"/>
    </sheetView>
  </sheetViews>
  <sheetFormatPr defaultColWidth="9.140625" defaultRowHeight="12.75"/>
  <cols>
    <col min="1" max="1" width="10.5703125" style="3" bestFit="1" customWidth="1"/>
    <col min="2" max="2" width="52.5703125" style="3" customWidth="1"/>
    <col min="3" max="3" width="10.28515625" style="3" bestFit="1" customWidth="1"/>
    <col min="4" max="4" width="11.28515625" style="3" customWidth="1"/>
    <col min="5" max="5" width="10.85546875" style="3" customWidth="1"/>
    <col min="6" max="6" width="24.140625" style="3" customWidth="1"/>
    <col min="7" max="7" width="27.5703125" style="3" customWidth="1"/>
    <col min="8" max="16384" width="9.140625" style="3"/>
  </cols>
  <sheetData>
    <row r="1" spans="1:8">
      <c r="A1" s="3" t="s">
        <v>57</v>
      </c>
      <c r="B1" s="196" t="str">
        <f>[4]Info!C2</f>
        <v>სს "ხალიკ ბანკი საქართველო"</v>
      </c>
    </row>
    <row r="2" spans="1:8">
      <c r="A2" s="8" t="s">
        <v>58</v>
      </c>
      <c r="B2" s="197">
        <v>44561</v>
      </c>
      <c r="C2" s="8"/>
      <c r="D2" s="8"/>
      <c r="E2" s="8"/>
      <c r="F2" s="8"/>
      <c r="G2" s="8"/>
      <c r="H2" s="8"/>
    </row>
    <row r="3" spans="1:8">
      <c r="A3" s="8"/>
      <c r="B3" s="8"/>
      <c r="C3" s="8"/>
      <c r="D3" s="8"/>
      <c r="E3" s="8"/>
      <c r="F3" s="8"/>
      <c r="G3" s="8"/>
      <c r="H3" s="8"/>
    </row>
    <row r="4" spans="1:8" ht="13.5" thickBot="1">
      <c r="A4" s="136" t="s">
        <v>177</v>
      </c>
      <c r="B4" s="50" t="s">
        <v>128</v>
      </c>
      <c r="F4" s="8"/>
      <c r="G4" s="8"/>
      <c r="H4" s="8"/>
    </row>
    <row r="5" spans="1:8">
      <c r="A5" s="85"/>
      <c r="B5" s="61"/>
      <c r="C5" s="61" t="s">
        <v>0</v>
      </c>
      <c r="D5" s="61" t="s">
        <v>1</v>
      </c>
      <c r="E5" s="61" t="s">
        <v>2</v>
      </c>
      <c r="F5" s="61" t="s">
        <v>3</v>
      </c>
      <c r="G5" s="26" t="s">
        <v>4</v>
      </c>
      <c r="H5" s="8"/>
    </row>
    <row r="6" spans="1:8" s="11" customFormat="1" ht="76.5">
      <c r="A6" s="110"/>
      <c r="B6" s="23"/>
      <c r="C6" s="100" t="s">
        <v>5</v>
      </c>
      <c r="D6" s="100" t="s">
        <v>6</v>
      </c>
      <c r="E6" s="100" t="s">
        <v>7</v>
      </c>
      <c r="F6" s="70" t="s">
        <v>141</v>
      </c>
      <c r="G6" s="112" t="s">
        <v>142</v>
      </c>
      <c r="H6" s="111"/>
    </row>
    <row r="7" spans="1:8">
      <c r="A7" s="86">
        <v>1</v>
      </c>
      <c r="B7" s="5" t="s">
        <v>59</v>
      </c>
      <c r="C7" s="147">
        <v>31945203.720000003</v>
      </c>
      <c r="D7" s="147">
        <v>25887762.06000001</v>
      </c>
      <c r="E7" s="147">
        <v>23996860.969999991</v>
      </c>
      <c r="F7" s="224"/>
      <c r="G7" s="225"/>
      <c r="H7" s="8"/>
    </row>
    <row r="8" spans="1:8">
      <c r="A8" s="86">
        <v>2</v>
      </c>
      <c r="B8" s="51" t="s">
        <v>15</v>
      </c>
      <c r="C8" s="147">
        <v>2860037.2800000003</v>
      </c>
      <c r="D8" s="147">
        <v>3146774.94</v>
      </c>
      <c r="E8" s="147">
        <v>3002770.03</v>
      </c>
      <c r="F8" s="226"/>
      <c r="G8" s="227"/>
    </row>
    <row r="9" spans="1:8">
      <c r="A9" s="86">
        <v>3</v>
      </c>
      <c r="B9" s="52" t="s">
        <v>150</v>
      </c>
      <c r="C9" s="147">
        <v>9154</v>
      </c>
      <c r="D9" s="147">
        <v>-328</v>
      </c>
      <c r="E9" s="147">
        <v>-5541</v>
      </c>
      <c r="F9" s="228"/>
      <c r="G9" s="229"/>
    </row>
    <row r="10" spans="1:8" ht="13.5" thickBot="1">
      <c r="A10" s="87">
        <v>4</v>
      </c>
      <c r="B10" s="88" t="s">
        <v>60</v>
      </c>
      <c r="C10" s="158">
        <f>C7+C8-C9</f>
        <v>34796087</v>
      </c>
      <c r="D10" s="158">
        <f t="shared" ref="D10:E10" si="0">D7+D8-D9</f>
        <v>29034865.000000011</v>
      </c>
      <c r="E10" s="158">
        <f t="shared" si="0"/>
        <v>27005171.999999993</v>
      </c>
      <c r="F10" s="160">
        <f>SUMIF(C10:E10, "&gt;=0",C10:E10)/3</f>
        <v>30278708</v>
      </c>
      <c r="G10" s="161">
        <f>F10*15%/8%</f>
        <v>56772577.5</v>
      </c>
    </row>
    <row r="11" spans="1:8">
      <c r="A11" s="24"/>
      <c r="B11" s="8"/>
      <c r="C11" s="8"/>
      <c r="D11" s="8"/>
      <c r="E11" s="8"/>
      <c r="F11" s="187"/>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4"/>
  <sheetViews>
    <sheetView zoomScaleNormal="100" workbookViewId="0">
      <selection activeCell="E12" sqref="E12"/>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57</v>
      </c>
      <c r="B1" s="196" t="str">
        <f>[4]Info!C2</f>
        <v>სს "ხალიკ ბანკი საქართველო"</v>
      </c>
    </row>
    <row r="2" spans="1:9">
      <c r="A2" s="2" t="s">
        <v>58</v>
      </c>
      <c r="B2" s="197">
        <v>44561</v>
      </c>
    </row>
    <row r="3" spans="1:9">
      <c r="A3" s="2"/>
    </row>
    <row r="4" spans="1:9" ht="13.5" thickBot="1">
      <c r="A4" s="136" t="s">
        <v>178</v>
      </c>
      <c r="B4" s="30" t="s">
        <v>193</v>
      </c>
      <c r="D4" s="199"/>
      <c r="E4" s="13"/>
      <c r="F4" s="13"/>
    </row>
    <row r="5" spans="1:9" s="9" customFormat="1" ht="16.5" customHeight="1">
      <c r="A5" s="89"/>
      <c r="B5" s="90"/>
      <c r="C5" s="90"/>
      <c r="D5" s="98" t="s">
        <v>163</v>
      </c>
      <c r="E5" s="98" t="s">
        <v>164</v>
      </c>
      <c r="F5" s="99" t="s">
        <v>117</v>
      </c>
    </row>
    <row r="6" spans="1:9" ht="15" customHeight="1">
      <c r="A6" s="91">
        <v>1</v>
      </c>
      <c r="B6" s="230" t="s">
        <v>21</v>
      </c>
      <c r="C6" s="17" t="s">
        <v>18</v>
      </c>
      <c r="D6" s="168">
        <v>5</v>
      </c>
      <c r="E6" s="168">
        <v>2</v>
      </c>
      <c r="F6" s="169"/>
    </row>
    <row r="7" spans="1:9" ht="15" customHeight="1">
      <c r="A7" s="91">
        <v>2</v>
      </c>
      <c r="B7" s="230"/>
      <c r="C7" s="17" t="s">
        <v>123</v>
      </c>
      <c r="D7" s="162">
        <f>D8+D10+D12</f>
        <v>782722.52999999991</v>
      </c>
      <c r="E7" s="162">
        <f>E8+E10+E12</f>
        <v>39146.54</v>
      </c>
      <c r="F7" s="163">
        <f>F8+F10+F12</f>
        <v>0</v>
      </c>
    </row>
    <row r="8" spans="1:9" ht="15" customHeight="1">
      <c r="A8" s="91">
        <v>3</v>
      </c>
      <c r="B8" s="230"/>
      <c r="C8" s="31" t="s">
        <v>118</v>
      </c>
      <c r="D8" s="253">
        <v>782722.52999999991</v>
      </c>
      <c r="E8" s="253">
        <v>39146.54</v>
      </c>
      <c r="F8" s="169"/>
      <c r="G8" s="8"/>
      <c r="H8" s="8"/>
    </row>
    <row r="9" spans="1:9" ht="15" customHeight="1">
      <c r="A9" s="92">
        <v>4</v>
      </c>
      <c r="B9" s="230"/>
      <c r="C9" s="32" t="s">
        <v>19</v>
      </c>
      <c r="D9" s="253">
        <v>73867.73000000001</v>
      </c>
      <c r="E9" s="253"/>
      <c r="F9" s="169"/>
      <c r="G9" s="8"/>
      <c r="H9" s="8"/>
    </row>
    <row r="10" spans="1:9" ht="30" customHeight="1">
      <c r="A10" s="92">
        <v>5</v>
      </c>
      <c r="B10" s="230"/>
      <c r="C10" s="31" t="s">
        <v>20</v>
      </c>
      <c r="D10" s="168"/>
      <c r="E10" s="168"/>
      <c r="F10" s="169"/>
    </row>
    <row r="11" spans="1:9" ht="15" customHeight="1">
      <c r="A11" s="92">
        <v>6</v>
      </c>
      <c r="B11" s="230"/>
      <c r="C11" s="32" t="s">
        <v>19</v>
      </c>
      <c r="D11" s="168"/>
      <c r="E11" s="168"/>
      <c r="F11" s="169"/>
    </row>
    <row r="12" spans="1:9" ht="15" customHeight="1">
      <c r="A12" s="92">
        <v>7</v>
      </c>
      <c r="B12" s="230"/>
      <c r="C12" s="31" t="s">
        <v>152</v>
      </c>
      <c r="D12" s="168"/>
      <c r="E12" s="168"/>
      <c r="F12" s="169"/>
    </row>
    <row r="13" spans="1:9" ht="15" customHeight="1">
      <c r="A13" s="92">
        <v>8</v>
      </c>
      <c r="B13" s="230"/>
      <c r="C13" s="32" t="s">
        <v>19</v>
      </c>
      <c r="D13" s="168"/>
      <c r="E13" s="168"/>
      <c r="F13" s="169"/>
    </row>
    <row r="14" spans="1:9" ht="15" customHeight="1">
      <c r="A14" s="92">
        <v>9</v>
      </c>
      <c r="B14" s="230" t="s">
        <v>171</v>
      </c>
      <c r="C14" s="17" t="s">
        <v>18</v>
      </c>
      <c r="D14" s="170"/>
      <c r="E14" s="170"/>
      <c r="F14" s="171"/>
      <c r="I14" s="18"/>
    </row>
    <row r="15" spans="1:9" ht="15" customHeight="1">
      <c r="A15" s="92">
        <v>10</v>
      </c>
      <c r="B15" s="230"/>
      <c r="C15" s="17" t="s">
        <v>172</v>
      </c>
      <c r="D15" s="164">
        <f>D16+D18+D20</f>
        <v>470787.3</v>
      </c>
      <c r="E15" s="164">
        <f>E16+E18+E20</f>
        <v>0</v>
      </c>
      <c r="F15" s="165">
        <f>F16+F18+F20</f>
        <v>0</v>
      </c>
    </row>
    <row r="16" spans="1:9" ht="15" customHeight="1">
      <c r="A16" s="92">
        <v>11</v>
      </c>
      <c r="B16" s="230"/>
      <c r="C16" s="31" t="s">
        <v>119</v>
      </c>
      <c r="D16" s="168">
        <v>470787.3</v>
      </c>
      <c r="E16" s="170"/>
      <c r="F16" s="171"/>
    </row>
    <row r="17" spans="1:6" ht="15" customHeight="1">
      <c r="A17" s="92">
        <v>12</v>
      </c>
      <c r="B17" s="230"/>
      <c r="C17" s="32" t="s">
        <v>19</v>
      </c>
      <c r="D17" s="168">
        <v>429531.3</v>
      </c>
      <c r="E17" s="168"/>
      <c r="F17" s="169"/>
    </row>
    <row r="18" spans="1:6" ht="30" customHeight="1">
      <c r="A18" s="92">
        <v>13</v>
      </c>
      <c r="B18" s="230"/>
      <c r="C18" s="31" t="s">
        <v>20</v>
      </c>
      <c r="D18" s="170"/>
      <c r="E18" s="170"/>
      <c r="F18" s="171"/>
    </row>
    <row r="19" spans="1:6" ht="15" customHeight="1">
      <c r="A19" s="92">
        <v>14</v>
      </c>
      <c r="B19" s="230"/>
      <c r="C19" s="32" t="s">
        <v>19</v>
      </c>
      <c r="D19" s="170"/>
      <c r="E19" s="170"/>
      <c r="F19" s="171"/>
    </row>
    <row r="20" spans="1:6" ht="15" customHeight="1">
      <c r="A20" s="92">
        <v>15</v>
      </c>
      <c r="B20" s="230"/>
      <c r="C20" s="31" t="s">
        <v>152</v>
      </c>
      <c r="D20" s="170"/>
      <c r="E20" s="170"/>
      <c r="F20" s="171"/>
    </row>
    <row r="21" spans="1:6" ht="15" customHeight="1">
      <c r="A21" s="92">
        <v>16</v>
      </c>
      <c r="B21" s="230"/>
      <c r="C21" s="32" t="s">
        <v>19</v>
      </c>
      <c r="D21" s="170"/>
      <c r="E21" s="170"/>
      <c r="F21" s="171"/>
    </row>
    <row r="22" spans="1:6" ht="15" customHeight="1" thickBot="1">
      <c r="A22" s="93">
        <v>17</v>
      </c>
      <c r="B22" s="231" t="s">
        <v>122</v>
      </c>
      <c r="C22" s="231"/>
      <c r="D22" s="166">
        <f>D7+D15</f>
        <v>1253509.8299999998</v>
      </c>
      <c r="E22" s="166">
        <f>E7+E15</f>
        <v>39146.54</v>
      </c>
      <c r="F22" s="167">
        <f>F7+F15</f>
        <v>0</v>
      </c>
    </row>
    <row r="24" spans="1:6">
      <c r="D24" s="187"/>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C40" sqref="C40"/>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57</v>
      </c>
      <c r="B1" s="196" t="str">
        <f>[4]Info!C2</f>
        <v>სს "ხალიკ ბანკი საქართველო"</v>
      </c>
    </row>
    <row r="2" spans="1:12">
      <c r="A2" s="3" t="s">
        <v>58</v>
      </c>
      <c r="B2" s="197">
        <v>44561</v>
      </c>
      <c r="C2" s="33"/>
      <c r="D2" s="33"/>
      <c r="E2" s="33"/>
      <c r="F2" s="33"/>
      <c r="G2" s="33"/>
      <c r="H2" s="33"/>
      <c r="I2" s="33"/>
      <c r="J2" s="33"/>
      <c r="K2" s="33"/>
      <c r="L2" s="33"/>
    </row>
    <row r="3" spans="1:12">
      <c r="B3" s="33"/>
      <c r="C3" s="33"/>
      <c r="D3" s="33"/>
      <c r="E3" s="33"/>
      <c r="F3" s="33"/>
      <c r="G3" s="33"/>
      <c r="H3" s="33"/>
      <c r="I3" s="33"/>
      <c r="J3" s="33"/>
      <c r="K3" s="33"/>
      <c r="L3" s="33"/>
    </row>
    <row r="4" spans="1:12" ht="13.5" thickBot="1">
      <c r="A4" s="136" t="s">
        <v>179</v>
      </c>
      <c r="B4" s="33" t="s">
        <v>130</v>
      </c>
      <c r="C4" s="34"/>
      <c r="D4" s="34"/>
      <c r="E4" s="34"/>
      <c r="F4" s="34"/>
      <c r="G4" s="34"/>
      <c r="H4" s="34"/>
      <c r="I4" s="34"/>
      <c r="J4" s="34"/>
      <c r="K4" s="34"/>
      <c r="L4" s="34"/>
    </row>
    <row r="5" spans="1:12" ht="28.5">
      <c r="A5" s="25"/>
      <c r="B5" s="61"/>
      <c r="C5" s="115" t="s">
        <v>163</v>
      </c>
      <c r="D5" s="115" t="s">
        <v>164</v>
      </c>
      <c r="E5" s="116" t="s">
        <v>133</v>
      </c>
      <c r="F5" s="34"/>
      <c r="G5" s="34"/>
      <c r="H5" s="34"/>
      <c r="I5" s="34"/>
      <c r="J5" s="34"/>
      <c r="K5" s="34"/>
      <c r="L5" s="34"/>
    </row>
    <row r="6" spans="1:12">
      <c r="A6" s="232" t="s">
        <v>22</v>
      </c>
      <c r="B6" s="118" t="s">
        <v>18</v>
      </c>
      <c r="C6" s="147"/>
      <c r="D6" s="147"/>
      <c r="E6" s="157"/>
      <c r="F6" s="34"/>
      <c r="G6" s="34"/>
      <c r="H6" s="34"/>
      <c r="I6" s="34"/>
      <c r="J6" s="34"/>
      <c r="K6" s="34"/>
      <c r="L6" s="34"/>
    </row>
    <row r="7" spans="1:12" ht="14.25">
      <c r="A7" s="232"/>
      <c r="B7" s="117" t="s">
        <v>121</v>
      </c>
      <c r="C7" s="147"/>
      <c r="D7" s="147"/>
      <c r="E7" s="157"/>
      <c r="F7" s="34"/>
      <c r="G7" s="34"/>
      <c r="H7" s="34"/>
      <c r="I7" s="34"/>
      <c r="J7" s="34"/>
      <c r="K7" s="34"/>
      <c r="L7" s="34"/>
    </row>
    <row r="8" spans="1:12" ht="14.25">
      <c r="A8" s="232" t="s">
        <v>76</v>
      </c>
      <c r="B8" s="117" t="s">
        <v>18</v>
      </c>
      <c r="C8" s="147"/>
      <c r="D8" s="147"/>
      <c r="E8" s="157"/>
      <c r="F8" s="34"/>
      <c r="G8" s="34"/>
      <c r="H8" s="34"/>
      <c r="I8" s="34"/>
      <c r="J8" s="34"/>
      <c r="K8" s="34"/>
      <c r="L8" s="34"/>
    </row>
    <row r="9" spans="1:12" ht="14.25">
      <c r="A9" s="232"/>
      <c r="B9" s="117" t="s">
        <v>16</v>
      </c>
      <c r="C9" s="172">
        <f>C10+C11+C12+C13</f>
        <v>0</v>
      </c>
      <c r="D9" s="172">
        <f>D10+D11+D12+D13</f>
        <v>0</v>
      </c>
      <c r="E9" s="172">
        <f>E10+E11+E12+E13</f>
        <v>0</v>
      </c>
      <c r="F9" s="34"/>
      <c r="G9" s="34"/>
      <c r="H9" s="34"/>
      <c r="I9" s="34"/>
      <c r="J9" s="34"/>
      <c r="K9" s="34"/>
      <c r="L9" s="34"/>
    </row>
    <row r="10" spans="1:12" ht="14.25">
      <c r="A10" s="232"/>
      <c r="B10" s="119" t="s">
        <v>23</v>
      </c>
      <c r="C10" s="147"/>
      <c r="D10" s="147"/>
      <c r="E10" s="157"/>
      <c r="F10" s="34"/>
      <c r="G10" s="34"/>
      <c r="H10" s="34"/>
      <c r="I10" s="34"/>
      <c r="J10" s="34"/>
      <c r="K10" s="34"/>
      <c r="L10" s="34"/>
    </row>
    <row r="11" spans="1:12" ht="14.25">
      <c r="A11" s="232"/>
      <c r="B11" s="119" t="s">
        <v>158</v>
      </c>
      <c r="C11" s="147"/>
      <c r="D11" s="147"/>
      <c r="E11" s="157"/>
      <c r="F11" s="34"/>
      <c r="G11" s="34"/>
      <c r="H11" s="34"/>
      <c r="I11" s="34"/>
      <c r="J11" s="34"/>
      <c r="K11" s="34"/>
      <c r="L11" s="34"/>
    </row>
    <row r="12" spans="1:12" ht="28.5">
      <c r="A12" s="232"/>
      <c r="B12" s="119" t="s">
        <v>159</v>
      </c>
      <c r="C12" s="147"/>
      <c r="D12" s="147"/>
      <c r="E12" s="157"/>
      <c r="F12" s="34"/>
      <c r="G12" s="34"/>
      <c r="H12" s="34"/>
      <c r="I12" s="34"/>
      <c r="J12" s="34"/>
      <c r="K12" s="34"/>
      <c r="L12" s="34"/>
    </row>
    <row r="13" spans="1:12" ht="14.25">
      <c r="A13" s="232"/>
      <c r="B13" s="119" t="s">
        <v>160</v>
      </c>
      <c r="C13" s="147"/>
      <c r="D13" s="147"/>
      <c r="E13" s="157"/>
      <c r="F13" s="34"/>
      <c r="G13" s="34"/>
      <c r="H13" s="34"/>
      <c r="I13" s="34"/>
      <c r="J13" s="34"/>
      <c r="K13" s="34"/>
      <c r="L13" s="34"/>
    </row>
    <row r="14" spans="1:12" ht="14.25">
      <c r="A14" s="232" t="s">
        <v>162</v>
      </c>
      <c r="B14" s="117" t="s">
        <v>18</v>
      </c>
      <c r="C14" s="147"/>
      <c r="D14" s="147"/>
      <c r="E14" s="157"/>
      <c r="F14" s="34"/>
      <c r="G14" s="34"/>
      <c r="H14" s="34"/>
      <c r="I14" s="34"/>
      <c r="J14" s="34"/>
      <c r="K14" s="34"/>
      <c r="L14" s="34"/>
    </row>
    <row r="15" spans="1:12" ht="14.25">
      <c r="A15" s="232"/>
      <c r="B15" s="117" t="s">
        <v>16</v>
      </c>
      <c r="C15" s="172">
        <f>C16+C17+C18+C19</f>
        <v>0</v>
      </c>
      <c r="D15" s="172">
        <f>D16+D17+D18+D19</f>
        <v>0</v>
      </c>
      <c r="E15" s="172">
        <f>E16+E17+E18+E19</f>
        <v>0</v>
      </c>
      <c r="F15" s="34"/>
      <c r="G15" s="34"/>
      <c r="H15" s="34"/>
      <c r="I15" s="34"/>
      <c r="J15" s="34"/>
      <c r="K15" s="34"/>
      <c r="L15" s="34"/>
    </row>
    <row r="16" spans="1:12" ht="14.25">
      <c r="A16" s="232"/>
      <c r="B16" s="119" t="s">
        <v>23</v>
      </c>
      <c r="C16" s="147"/>
      <c r="D16" s="147"/>
      <c r="E16" s="157"/>
      <c r="F16" s="34"/>
      <c r="G16" s="34"/>
      <c r="H16" s="34"/>
      <c r="I16" s="34"/>
      <c r="J16" s="34"/>
      <c r="K16" s="34"/>
      <c r="L16" s="34"/>
    </row>
    <row r="17" spans="1:12" ht="14.25">
      <c r="A17" s="233"/>
      <c r="B17" s="123" t="s">
        <v>158</v>
      </c>
      <c r="C17" s="173"/>
      <c r="D17" s="173"/>
      <c r="E17" s="174"/>
      <c r="F17" s="34"/>
      <c r="G17" s="34"/>
      <c r="H17" s="34"/>
      <c r="I17" s="34"/>
      <c r="J17" s="34"/>
      <c r="K17" s="34"/>
      <c r="L17" s="34"/>
    </row>
    <row r="18" spans="1:12" ht="28.5">
      <c r="A18" s="233"/>
      <c r="B18" s="123" t="s">
        <v>159</v>
      </c>
      <c r="C18" s="173"/>
      <c r="D18" s="173"/>
      <c r="E18" s="174"/>
      <c r="F18" s="34"/>
      <c r="G18" s="34"/>
      <c r="H18" s="34"/>
      <c r="I18" s="34"/>
      <c r="J18" s="34"/>
      <c r="K18" s="34"/>
      <c r="L18" s="34"/>
    </row>
    <row r="19" spans="1:12" ht="15" thickBot="1">
      <c r="A19" s="234"/>
      <c r="B19" s="120" t="s">
        <v>160</v>
      </c>
      <c r="C19" s="158"/>
      <c r="D19" s="158"/>
      <c r="E19" s="159"/>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3" bestFit="1" customWidth="1"/>
    <col min="2" max="2" width="54.7109375" style="3" customWidth="1"/>
    <col min="3" max="3" width="26.7109375" style="3" customWidth="1"/>
    <col min="4" max="4" width="32.28515625" style="3" customWidth="1"/>
    <col min="5" max="5" width="26.42578125" style="3" customWidth="1"/>
    <col min="6" max="6" width="24.85546875" style="3" customWidth="1"/>
    <col min="7" max="7" width="26.85546875" style="3" customWidth="1"/>
    <col min="8" max="16384" width="9.140625" style="3"/>
  </cols>
  <sheetData>
    <row r="1" spans="1:7">
      <c r="A1" s="3" t="s">
        <v>57</v>
      </c>
      <c r="B1" s="196" t="str">
        <f>[4]Info!C2</f>
        <v>სს "ხალიკ ბანკი საქართველო"</v>
      </c>
    </row>
    <row r="2" spans="1:7">
      <c r="A2" s="3" t="s">
        <v>58</v>
      </c>
      <c r="B2" s="197">
        <v>44561</v>
      </c>
    </row>
    <row r="3" spans="1:7">
      <c r="B3" s="15"/>
    </row>
    <row r="4" spans="1:7" ht="13.5" thickBot="1">
      <c r="A4" s="136" t="s">
        <v>180</v>
      </c>
      <c r="B4" s="97" t="s">
        <v>132</v>
      </c>
    </row>
    <row r="5" spans="1:7" s="15" customFormat="1" ht="14.25">
      <c r="A5" s="94"/>
      <c r="B5" s="63"/>
      <c r="C5" s="95" t="s">
        <v>0</v>
      </c>
      <c r="D5" s="39" t="s">
        <v>1</v>
      </c>
      <c r="E5" s="39" t="s">
        <v>2</v>
      </c>
      <c r="F5" s="39" t="s">
        <v>3</v>
      </c>
      <c r="G5" s="38" t="s">
        <v>4</v>
      </c>
    </row>
    <row r="6" spans="1:7" ht="85.5">
      <c r="A6" s="96"/>
      <c r="B6" s="35"/>
      <c r="C6" s="121" t="s">
        <v>189</v>
      </c>
      <c r="D6" s="114" t="s">
        <v>190</v>
      </c>
      <c r="E6" s="114" t="s">
        <v>192</v>
      </c>
      <c r="F6" s="114" t="s">
        <v>191</v>
      </c>
      <c r="G6" s="122" t="s">
        <v>26</v>
      </c>
    </row>
    <row r="7" spans="1:7" ht="14.25">
      <c r="A7" s="96">
        <v>1</v>
      </c>
      <c r="B7" s="124" t="s">
        <v>163</v>
      </c>
      <c r="C7" s="175">
        <f>SUM(C8:C11)</f>
        <v>0</v>
      </c>
      <c r="D7" s="175">
        <f t="shared" ref="D7:G7" si="0">SUM(D8:D11)</f>
        <v>0</v>
      </c>
      <c r="E7" s="175">
        <f t="shared" si="0"/>
        <v>0</v>
      </c>
      <c r="F7" s="175">
        <f t="shared" si="0"/>
        <v>0</v>
      </c>
      <c r="G7" s="175">
        <f t="shared" si="0"/>
        <v>0</v>
      </c>
    </row>
    <row r="8" spans="1:7" ht="14.25">
      <c r="A8" s="96">
        <v>2</v>
      </c>
      <c r="B8" s="36" t="s">
        <v>24</v>
      </c>
      <c r="C8" s="178"/>
      <c r="D8" s="179"/>
      <c r="E8" s="179"/>
      <c r="F8" s="179"/>
      <c r="G8" s="180"/>
    </row>
    <row r="9" spans="1:7" ht="14.25">
      <c r="A9" s="96">
        <v>3</v>
      </c>
      <c r="B9" s="36" t="s">
        <v>25</v>
      </c>
      <c r="C9" s="178"/>
      <c r="D9" s="179"/>
      <c r="E9" s="179"/>
      <c r="F9" s="179"/>
      <c r="G9" s="180"/>
    </row>
    <row r="10" spans="1:7" ht="14.25">
      <c r="A10" s="96">
        <v>4</v>
      </c>
      <c r="B10" s="37" t="s">
        <v>156</v>
      </c>
      <c r="C10" s="178"/>
      <c r="D10" s="179"/>
      <c r="E10" s="179"/>
      <c r="F10" s="179"/>
      <c r="G10" s="180"/>
    </row>
    <row r="11" spans="1:7" ht="14.25">
      <c r="A11" s="96">
        <v>5</v>
      </c>
      <c r="B11" s="36" t="s">
        <v>157</v>
      </c>
      <c r="C11" s="178"/>
      <c r="D11" s="179"/>
      <c r="E11" s="179"/>
      <c r="F11" s="179"/>
      <c r="G11" s="180"/>
    </row>
    <row r="12" spans="1:7" ht="14.25">
      <c r="A12" s="96">
        <v>6</v>
      </c>
      <c r="B12" s="17" t="s">
        <v>164</v>
      </c>
      <c r="C12" s="162">
        <f>SUM(C13:C16)</f>
        <v>0</v>
      </c>
      <c r="D12" s="162">
        <f>SUM(D13:D16)</f>
        <v>0</v>
      </c>
      <c r="E12" s="162">
        <f>SUM(E13:E16)</f>
        <v>0</v>
      </c>
      <c r="F12" s="162">
        <f>SUM(F13:F16)</f>
        <v>0</v>
      </c>
      <c r="G12" s="163">
        <f>SUM(G13:G16)</f>
        <v>0</v>
      </c>
    </row>
    <row r="13" spans="1:7" ht="14.25">
      <c r="A13" s="96">
        <v>7</v>
      </c>
      <c r="B13" s="36" t="s">
        <v>24</v>
      </c>
      <c r="C13" s="168"/>
      <c r="D13" s="168"/>
      <c r="E13" s="168"/>
      <c r="F13" s="168"/>
      <c r="G13" s="169"/>
    </row>
    <row r="14" spans="1:7" ht="14.25">
      <c r="A14" s="96">
        <v>8</v>
      </c>
      <c r="B14" s="36" t="s">
        <v>25</v>
      </c>
      <c r="C14" s="168"/>
      <c r="D14" s="168"/>
      <c r="E14" s="168"/>
      <c r="F14" s="168"/>
      <c r="G14" s="169"/>
    </row>
    <row r="15" spans="1:7" ht="14.25">
      <c r="A15" s="96">
        <v>9</v>
      </c>
      <c r="B15" s="37" t="s">
        <v>156</v>
      </c>
      <c r="C15" s="168"/>
      <c r="D15" s="168"/>
      <c r="E15" s="168"/>
      <c r="F15" s="168"/>
      <c r="G15" s="169"/>
    </row>
    <row r="16" spans="1:7" ht="14.25">
      <c r="A16" s="96">
        <v>10</v>
      </c>
      <c r="B16" s="36" t="s">
        <v>157</v>
      </c>
      <c r="C16" s="168"/>
      <c r="D16" s="168"/>
      <c r="E16" s="168"/>
      <c r="F16" s="168"/>
      <c r="G16" s="169"/>
    </row>
    <row r="17" spans="1:7" ht="14.25">
      <c r="A17" s="96">
        <v>11</v>
      </c>
      <c r="B17" s="17" t="s">
        <v>114</v>
      </c>
      <c r="C17" s="162">
        <f>SUM(C18:C21)</f>
        <v>0</v>
      </c>
      <c r="D17" s="162">
        <f>SUM(D18:D21)</f>
        <v>0</v>
      </c>
      <c r="E17" s="162">
        <f>SUM(E18:E21)</f>
        <v>0</v>
      </c>
      <c r="F17" s="162">
        <f>SUM(F18:F21)</f>
        <v>0</v>
      </c>
      <c r="G17" s="163">
        <f>SUM(G18:G21)</f>
        <v>0</v>
      </c>
    </row>
    <row r="18" spans="1:7" ht="14.25">
      <c r="A18" s="96">
        <v>12</v>
      </c>
      <c r="B18" s="36" t="s">
        <v>24</v>
      </c>
      <c r="C18" s="168"/>
      <c r="D18" s="168"/>
      <c r="E18" s="168" t="s">
        <v>12</v>
      </c>
      <c r="F18" s="168"/>
      <c r="G18" s="169"/>
    </row>
    <row r="19" spans="1:7" ht="14.25">
      <c r="A19" s="96">
        <v>13</v>
      </c>
      <c r="B19" s="36" t="s">
        <v>25</v>
      </c>
      <c r="C19" s="168"/>
      <c r="D19" s="168"/>
      <c r="E19" s="168"/>
      <c r="F19" s="168"/>
      <c r="G19" s="169"/>
    </row>
    <row r="20" spans="1:7" ht="14.25">
      <c r="A20" s="96">
        <v>14</v>
      </c>
      <c r="B20" s="37" t="s">
        <v>156</v>
      </c>
      <c r="C20" s="168"/>
      <c r="D20" s="168"/>
      <c r="E20" s="168"/>
      <c r="F20" s="168"/>
      <c r="G20" s="169"/>
    </row>
    <row r="21" spans="1:7" ht="14.25">
      <c r="A21" s="96">
        <v>15</v>
      </c>
      <c r="B21" s="36" t="s">
        <v>157</v>
      </c>
      <c r="C21" s="168"/>
      <c r="D21" s="168"/>
      <c r="E21" s="168"/>
      <c r="F21" s="168"/>
      <c r="G21" s="169"/>
    </row>
    <row r="22" spans="1:7" ht="15" thickBot="1">
      <c r="A22" s="96">
        <v>16</v>
      </c>
      <c r="B22" s="57" t="s">
        <v>10</v>
      </c>
      <c r="C22" s="176">
        <f>C12+C17</f>
        <v>0</v>
      </c>
      <c r="D22" s="176">
        <f>D12+D17</f>
        <v>0</v>
      </c>
      <c r="E22" s="176">
        <f>E12+E17</f>
        <v>0</v>
      </c>
      <c r="F22" s="176">
        <f>F12+F17</f>
        <v>0</v>
      </c>
      <c r="G22" s="177">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11" sqref="B11"/>
    </sheetView>
  </sheetViews>
  <sheetFormatPr defaultColWidth="9.140625" defaultRowHeight="12.75"/>
  <cols>
    <col min="1" max="1" width="10.5703125" style="3" bestFit="1" customWidth="1"/>
    <col min="2" max="2" width="86.28515625" style="3" customWidth="1"/>
    <col min="3" max="3" width="71.28515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57</v>
      </c>
      <c r="B1" s="196" t="str">
        <f>[4]Info!C2</f>
        <v>სს "ხალიკ ბანკი საქართველო"</v>
      </c>
    </row>
    <row r="2" spans="1:15">
      <c r="A2" s="3" t="s">
        <v>58</v>
      </c>
      <c r="B2" s="197">
        <v>44561</v>
      </c>
    </row>
    <row r="4" spans="1:15" ht="13.5" thickBot="1">
      <c r="A4" s="136" t="s">
        <v>181</v>
      </c>
      <c r="B4" s="54" t="s">
        <v>197</v>
      </c>
    </row>
    <row r="5" spans="1:15">
      <c r="A5" s="56"/>
      <c r="B5" s="58"/>
      <c r="C5" s="42" t="s">
        <v>0</v>
      </c>
      <c r="D5" s="42" t="s">
        <v>1</v>
      </c>
      <c r="E5" s="42" t="s">
        <v>2</v>
      </c>
      <c r="F5" s="42" t="s">
        <v>3</v>
      </c>
      <c r="G5" s="42" t="s">
        <v>4</v>
      </c>
      <c r="H5" s="42" t="s">
        <v>8</v>
      </c>
      <c r="I5" s="42" t="s">
        <v>100</v>
      </c>
      <c r="J5" s="42" t="s">
        <v>101</v>
      </c>
      <c r="K5" s="42" t="s">
        <v>102</v>
      </c>
      <c r="L5" s="42" t="s">
        <v>103</v>
      </c>
      <c r="M5" s="42" t="s">
        <v>104</v>
      </c>
      <c r="N5" s="42" t="s">
        <v>105</v>
      </c>
      <c r="O5" s="43" t="s">
        <v>108</v>
      </c>
    </row>
    <row r="6" spans="1:15">
      <c r="A6" s="22"/>
      <c r="B6" s="5"/>
      <c r="C6" s="235" t="s">
        <v>65</v>
      </c>
      <c r="D6" s="235"/>
      <c r="E6" s="235"/>
      <c r="F6" s="237" t="s">
        <v>66</v>
      </c>
      <c r="G6" s="237"/>
      <c r="H6" s="237"/>
      <c r="I6" s="237"/>
      <c r="J6" s="237"/>
      <c r="K6" s="237"/>
      <c r="L6" s="237"/>
      <c r="M6" s="237" t="s">
        <v>67</v>
      </c>
      <c r="N6" s="237"/>
      <c r="O6" s="236"/>
    </row>
    <row r="7" spans="1:15" ht="15" customHeight="1">
      <c r="A7" s="22"/>
      <c r="B7" s="5"/>
      <c r="C7" s="237" t="s">
        <v>68</v>
      </c>
      <c r="D7" s="237" t="s">
        <v>69</v>
      </c>
      <c r="E7" s="237" t="s">
        <v>106</v>
      </c>
      <c r="F7" s="237" t="s">
        <v>70</v>
      </c>
      <c r="G7" s="237"/>
      <c r="H7" s="237" t="s">
        <v>71</v>
      </c>
      <c r="I7" s="237" t="s">
        <v>72</v>
      </c>
      <c r="J7" s="237"/>
      <c r="K7" s="238" t="s">
        <v>11</v>
      </c>
      <c r="L7" s="238"/>
      <c r="M7" s="235" t="s">
        <v>107</v>
      </c>
      <c r="N7" s="235" t="s">
        <v>112</v>
      </c>
      <c r="O7" s="236" t="s">
        <v>113</v>
      </c>
    </row>
    <row r="8" spans="1:15" ht="38.25">
      <c r="A8" s="22"/>
      <c r="B8" s="5"/>
      <c r="C8" s="237"/>
      <c r="D8" s="237"/>
      <c r="E8" s="237"/>
      <c r="F8" s="185" t="s">
        <v>19</v>
      </c>
      <c r="G8" s="185" t="s">
        <v>73</v>
      </c>
      <c r="H8" s="237"/>
      <c r="I8" s="185" t="s">
        <v>110</v>
      </c>
      <c r="J8" s="185" t="s">
        <v>111</v>
      </c>
      <c r="K8" s="186" t="s">
        <v>74</v>
      </c>
      <c r="L8" s="186" t="s">
        <v>75</v>
      </c>
      <c r="M8" s="235"/>
      <c r="N8" s="235"/>
      <c r="O8" s="236"/>
    </row>
    <row r="9" spans="1:15">
      <c r="A9" s="60"/>
      <c r="B9" s="55" t="s">
        <v>17</v>
      </c>
      <c r="C9" s="188"/>
      <c r="D9" s="188"/>
      <c r="E9" s="188"/>
      <c r="F9" s="188"/>
      <c r="G9" s="188"/>
      <c r="H9" s="188"/>
      <c r="I9" s="188"/>
      <c r="J9" s="188"/>
      <c r="K9" s="188"/>
      <c r="L9" s="188"/>
      <c r="M9" s="188"/>
      <c r="N9" s="188"/>
      <c r="O9" s="189"/>
    </row>
    <row r="10" spans="1:15">
      <c r="A10" s="22">
        <v>1</v>
      </c>
      <c r="B10" s="53" t="s">
        <v>98</v>
      </c>
      <c r="C10" s="181">
        <f>SUM(C11:C17)</f>
        <v>0</v>
      </c>
      <c r="D10" s="181">
        <f>SUM(D11:D17)</f>
        <v>0</v>
      </c>
      <c r="E10" s="181">
        <f>SUM(E11:E17)</f>
        <v>0</v>
      </c>
      <c r="F10" s="182">
        <f t="shared" ref="F10:O10" si="0">SUM(F11:F17)</f>
        <v>0</v>
      </c>
      <c r="G10" s="182">
        <f t="shared" si="0"/>
        <v>0</v>
      </c>
      <c r="H10" s="181">
        <f t="shared" si="0"/>
        <v>0</v>
      </c>
      <c r="I10" s="181">
        <f t="shared" si="0"/>
        <v>0</v>
      </c>
      <c r="J10" s="181">
        <f t="shared" si="0"/>
        <v>0</v>
      </c>
      <c r="K10" s="181">
        <f t="shared" si="0"/>
        <v>0</v>
      </c>
      <c r="L10" s="181">
        <f t="shared" si="0"/>
        <v>0</v>
      </c>
      <c r="M10" s="182">
        <f>SUM(M11:M17)</f>
        <v>0</v>
      </c>
      <c r="N10" s="182">
        <f t="shared" si="0"/>
        <v>0</v>
      </c>
      <c r="O10" s="183">
        <f t="shared" si="0"/>
        <v>0</v>
      </c>
    </row>
    <row r="11" spans="1:15">
      <c r="A11" s="22">
        <v>1.1000000000000001</v>
      </c>
      <c r="B11" s="5"/>
      <c r="C11" s="146"/>
      <c r="D11" s="146"/>
      <c r="E11" s="181">
        <f>C11+D11</f>
        <v>0</v>
      </c>
      <c r="F11" s="146"/>
      <c r="G11" s="146"/>
      <c r="H11" s="146"/>
      <c r="I11" s="146"/>
      <c r="J11" s="146"/>
      <c r="K11" s="184"/>
      <c r="L11" s="184"/>
      <c r="M11" s="181">
        <f>C11+F11-H11-I11</f>
        <v>0</v>
      </c>
      <c r="N11" s="181">
        <f>D11+G11+H11-J11+K11-L11</f>
        <v>0</v>
      </c>
      <c r="O11" s="183">
        <f t="shared" ref="O11:O17" si="1">M11+N11</f>
        <v>0</v>
      </c>
    </row>
    <row r="12" spans="1:15">
      <c r="A12" s="22">
        <v>1.2</v>
      </c>
      <c r="B12" s="5"/>
      <c r="C12" s="146"/>
      <c r="D12" s="146"/>
      <c r="E12" s="181">
        <f t="shared" ref="E12:E17" si="2">C12+D12</f>
        <v>0</v>
      </c>
      <c r="F12" s="146"/>
      <c r="G12" s="146"/>
      <c r="H12" s="146"/>
      <c r="I12" s="146"/>
      <c r="J12" s="146"/>
      <c r="K12" s="184"/>
      <c r="L12" s="184"/>
      <c r="M12" s="181">
        <f t="shared" ref="M12:M15" si="3">C12+F12-H12-I12</f>
        <v>0</v>
      </c>
      <c r="N12" s="181">
        <f t="shared" ref="N12:N17" si="4">D12+G12+H12-J12+K12-L12</f>
        <v>0</v>
      </c>
      <c r="O12" s="183">
        <f t="shared" si="1"/>
        <v>0</v>
      </c>
    </row>
    <row r="13" spans="1:15">
      <c r="A13" s="22">
        <v>1.3</v>
      </c>
      <c r="B13" s="5"/>
      <c r="C13" s="146"/>
      <c r="D13" s="146"/>
      <c r="E13" s="181">
        <f t="shared" si="2"/>
        <v>0</v>
      </c>
      <c r="F13" s="146"/>
      <c r="G13" s="146"/>
      <c r="H13" s="146"/>
      <c r="I13" s="146"/>
      <c r="J13" s="146"/>
      <c r="K13" s="184"/>
      <c r="L13" s="184"/>
      <c r="M13" s="181">
        <f t="shared" si="3"/>
        <v>0</v>
      </c>
      <c r="N13" s="181">
        <f t="shared" si="4"/>
        <v>0</v>
      </c>
      <c r="O13" s="183">
        <f t="shared" si="1"/>
        <v>0</v>
      </c>
    </row>
    <row r="14" spans="1:15">
      <c r="A14" s="22">
        <v>1.4</v>
      </c>
      <c r="B14" s="5"/>
      <c r="C14" s="146"/>
      <c r="D14" s="146"/>
      <c r="E14" s="181">
        <f t="shared" si="2"/>
        <v>0</v>
      </c>
      <c r="F14" s="146"/>
      <c r="G14" s="146"/>
      <c r="H14" s="146"/>
      <c r="I14" s="146"/>
      <c r="J14" s="146"/>
      <c r="K14" s="184"/>
      <c r="L14" s="184"/>
      <c r="M14" s="181">
        <f t="shared" si="3"/>
        <v>0</v>
      </c>
      <c r="N14" s="181">
        <f t="shared" si="4"/>
        <v>0</v>
      </c>
      <c r="O14" s="183">
        <f t="shared" si="1"/>
        <v>0</v>
      </c>
    </row>
    <row r="15" spans="1:15">
      <c r="A15" s="22">
        <v>1.5</v>
      </c>
      <c r="B15" s="5"/>
      <c r="C15" s="146"/>
      <c r="D15" s="146"/>
      <c r="E15" s="181">
        <f t="shared" si="2"/>
        <v>0</v>
      </c>
      <c r="F15" s="146"/>
      <c r="G15" s="146"/>
      <c r="H15" s="146"/>
      <c r="I15" s="146"/>
      <c r="J15" s="146"/>
      <c r="K15" s="184"/>
      <c r="L15" s="184"/>
      <c r="M15" s="181">
        <f t="shared" si="3"/>
        <v>0</v>
      </c>
      <c r="N15" s="181">
        <f t="shared" si="4"/>
        <v>0</v>
      </c>
      <c r="O15" s="183">
        <f t="shared" si="1"/>
        <v>0</v>
      </c>
    </row>
    <row r="16" spans="1:15">
      <c r="A16" s="22">
        <v>1.6</v>
      </c>
      <c r="B16" s="5"/>
      <c r="C16" s="146"/>
      <c r="D16" s="146"/>
      <c r="E16" s="181">
        <f t="shared" si="2"/>
        <v>0</v>
      </c>
      <c r="F16" s="146"/>
      <c r="G16" s="146"/>
      <c r="H16" s="146"/>
      <c r="I16" s="146"/>
      <c r="J16" s="146"/>
      <c r="K16" s="184"/>
      <c r="L16" s="184"/>
      <c r="M16" s="181">
        <f>C16+F16-H16-I16</f>
        <v>0</v>
      </c>
      <c r="N16" s="181">
        <f t="shared" si="4"/>
        <v>0</v>
      </c>
      <c r="O16" s="183">
        <f t="shared" si="1"/>
        <v>0</v>
      </c>
    </row>
    <row r="17" spans="1:15">
      <c r="A17" s="22" t="s">
        <v>99</v>
      </c>
      <c r="B17" s="5"/>
      <c r="C17" s="146"/>
      <c r="D17" s="146"/>
      <c r="E17" s="181">
        <f t="shared" si="2"/>
        <v>0</v>
      </c>
      <c r="F17" s="146"/>
      <c r="G17" s="146"/>
      <c r="H17" s="146"/>
      <c r="I17" s="146"/>
      <c r="J17" s="146"/>
      <c r="K17" s="184"/>
      <c r="L17" s="184"/>
      <c r="M17" s="181">
        <f>C17+F17-H17-I17</f>
        <v>0</v>
      </c>
      <c r="N17" s="181">
        <f t="shared" si="4"/>
        <v>0</v>
      </c>
      <c r="O17" s="183">
        <f t="shared" si="1"/>
        <v>0</v>
      </c>
    </row>
    <row r="18" spans="1:15">
      <c r="A18" s="60"/>
      <c r="B18" s="8" t="s">
        <v>114</v>
      </c>
      <c r="C18" s="188"/>
      <c r="D18" s="188"/>
      <c r="E18" s="188"/>
      <c r="F18" s="188"/>
      <c r="G18" s="188"/>
      <c r="H18" s="188"/>
      <c r="I18" s="188"/>
      <c r="J18" s="188"/>
      <c r="K18" s="188"/>
      <c r="L18" s="188"/>
      <c r="M18" s="188"/>
      <c r="N18" s="188"/>
      <c r="O18" s="189"/>
    </row>
    <row r="19" spans="1:15" ht="11.25" customHeight="1" thickBot="1">
      <c r="A19" s="62">
        <v>2</v>
      </c>
      <c r="B19" s="190" t="s">
        <v>98</v>
      </c>
      <c r="C19" s="191"/>
      <c r="D19" s="191"/>
      <c r="E19" s="191"/>
      <c r="F19" s="191"/>
      <c r="G19" s="191"/>
      <c r="H19" s="191"/>
      <c r="I19" s="191"/>
      <c r="J19" s="191"/>
      <c r="K19" s="191"/>
      <c r="L19" s="191"/>
      <c r="M19" s="191">
        <f>C19+F19-H19-I19</f>
        <v>0</v>
      </c>
      <c r="N19" s="191">
        <f t="shared" ref="N19" si="5">D19+G19+H19-J19+K19-L19</f>
        <v>0</v>
      </c>
      <c r="O19" s="192">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LfPyRBWoGyYXZUlqTCePoiZSDB4NwOarHbDuze8fh7g=</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/RpU8xitCjF6AYf8bDCsqMV/Dbypdsc7W9fhz9QLb2E=</DigestValue>
    </Reference>
  </SignedInfo>
  <SignatureValue>rPmKqZE7wNZgziUy0gYa83NhMDQT7oU6MIhMwpNylQOUxFDN388tM8L72gDhWCmUteQIo9JiAYHF
+gP3sN/KPN52v9ySW9RjSNS259E3cFpTwAsoKIKLI3hmWGy4eRyc5Z6/BoqQvNnnFdo1N0tWp0Lg
O+zENBQ/uXy5v8Z2er77p4piLkwbAJlhn70+zhmJ8hEzT1ukw67q9DMaLlnMK07XK8Y0lYoLTiTD
PRhoOVRur5Eylds013KoAy1vKLAeY4aDbCa9eJVgXlkQr++V1RHMNA7/z5m9FyalOrbGezZhP9Cj
7sir7Li/1oo69Xmi11freMOEHGjID9BSEorURw==</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ER9150ERygMv172BZcvZd5yiNQ5t60YWE+mTSHW0bRc=</DigestValue>
      </Reference>
      <Reference URI="/xl/calcChain.xml?ContentType=application/vnd.openxmlformats-officedocument.spreadsheetml.calcChain+xml">
        <DigestMethod Algorithm="http://www.w3.org/2001/04/xmlenc#sha256"/>
        <DigestValue>kD9YciPQeAHt4NXpyzsGqMUON+xR6td1PXWhCLW8h+s=</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blGnAMrk6xdfYVQ6LCj+G0OR0wWThRh4HnOEh8FSyLk=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dAwbRz7k5nz+XLnd4qE5HTFUq0gCNFUcjpybBklJPnM=</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YGLpnLahiO8keOTaplMxx/MSp5+gLq18GsMjqrEqWFc=</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5dekkIwKzRf90xXUi81+AwVWy6O2/GhLq4zeUPXQUbg=</DigestValue>
      </Reference>
      <Reference URI="/xl/styles.xml?ContentType=application/vnd.openxmlformats-officedocument.spreadsheetml.styles+xml">
        <DigestMethod Algorithm="http://www.w3.org/2001/04/xmlenc#sha256"/>
        <DigestValue>TSKFRt2FKGHmTGo/SM9D79qBKgS3bbF76+2FDXIwYYw=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COeHENBoqKD/QySLkQe2OPYveJH1pOdOAxwYN4c30Kk=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Wb7VU9CSAptILO9veMjFWOev/W4bYq+wIImgjZR73Bw=</DigestValue>
      </Reference>
      <Reference URI="/xl/worksheets/sheet10.xml?ContentType=application/vnd.openxmlformats-officedocument.spreadsheetml.worksheet+xml">
        <DigestMethod Algorithm="http://www.w3.org/2001/04/xmlenc#sha256"/>
        <DigestValue>vvl2bMMAJ2GBFA/34k4/0yRyBoe9X9P8tmrJEmuO0o8=</DigestValue>
      </Reference>
      <Reference URI="/xl/worksheets/sheet2.xml?ContentType=application/vnd.openxmlformats-officedocument.spreadsheetml.worksheet+xml">
        <DigestMethod Algorithm="http://www.w3.org/2001/04/xmlenc#sha256"/>
        <DigestValue>BaK633lT3z7bTus6Ozj59RqdzfSjJKXYBZdLvQXT91E=</DigestValue>
      </Reference>
      <Reference URI="/xl/worksheets/sheet3.xml?ContentType=application/vnd.openxmlformats-officedocument.spreadsheetml.worksheet+xml">
        <DigestMethod Algorithm="http://www.w3.org/2001/04/xmlenc#sha256"/>
        <DigestValue>CK0G6Dxhc4NmsDOBG1h5q5s+rrv6OINq9cs/xkL2M2A=</DigestValue>
      </Reference>
      <Reference URI="/xl/worksheets/sheet4.xml?ContentType=application/vnd.openxmlformats-officedocument.spreadsheetml.worksheet+xml">
        <DigestMethod Algorithm="http://www.w3.org/2001/04/xmlenc#sha256"/>
        <DigestValue>rgWNIqAh0cVev6HE3izXfgsYqkWphfRn4vhk0qwMRI0=</DigestValue>
      </Reference>
      <Reference URI="/xl/worksheets/sheet5.xml?ContentType=application/vnd.openxmlformats-officedocument.spreadsheetml.worksheet+xml">
        <DigestMethod Algorithm="http://www.w3.org/2001/04/xmlenc#sha256"/>
        <DigestValue>uGRlSByypZ0Cy/5zKFcB4I/F4fqDReoWw1WlqZnjQrc=</DigestValue>
      </Reference>
      <Reference URI="/xl/worksheets/sheet6.xml?ContentType=application/vnd.openxmlformats-officedocument.spreadsheetml.worksheet+xml">
        <DigestMethod Algorithm="http://www.w3.org/2001/04/xmlenc#sha256"/>
        <DigestValue>9uQsAd2e1Vwg9gVl5qctoI2EBKoCch33hwpaB9Y5/O4=</DigestValue>
      </Reference>
      <Reference URI="/xl/worksheets/sheet7.xml?ContentType=application/vnd.openxmlformats-officedocument.spreadsheetml.worksheet+xml">
        <DigestMethod Algorithm="http://www.w3.org/2001/04/xmlenc#sha256"/>
        <DigestValue>1zL3mWDLHHfQxTDzaz4Sv+TWcAb9VaoHFQP0xpOe7WY=</DigestValue>
      </Reference>
      <Reference URI="/xl/worksheets/sheet8.xml?ContentType=application/vnd.openxmlformats-officedocument.spreadsheetml.worksheet+xml">
        <DigestMethod Algorithm="http://www.w3.org/2001/04/xmlenc#sha256"/>
        <DigestValue>RpxPE6oCpr1EnxlIpnSE2nEk65W/rOYb4f+WSAU7KGY=</DigestValue>
      </Reference>
      <Reference URI="/xl/worksheets/sheet9.xml?ContentType=application/vnd.openxmlformats-officedocument.spreadsheetml.worksheet+xml">
        <DigestMethod Algorithm="http://www.w3.org/2001/04/xmlenc#sha256"/>
        <DigestValue>7zNdNPDsMhiHnvVD7rvh0WJDhIDA7n8vmrKJ/b8NBgM=</DigestValue>
      </Reference>
    </Manifest>
    <SignatureProperties>
      <SignatureProperty Id="idSignatureTime" Target="#idPackageSignature">
        <mdssi:SignatureTime xmlns:mdssi="http://schemas.openxmlformats.org/package/2006/digital-signature">
          <mdssi:Format>YYYY-MM-DDThh:mm:ssTZD</mdssi:Format>
          <mdssi:Value>2022-05-16T16:15:44Z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2022-05-16T16:15:44Z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fbiUzPyFptz7FN5LzB3PXNYMGa3+DOhqgLORoMrHjyU=</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HBe4ClhYs/KLClMbC6QSEOJe9fpiF2PavAdUNRGj5pE=</DigestValue>
    </Reference>
  </SignedInfo>
  <SignatureValue>coz3JnJ2B6ksZySaG3X8vY/cQVVPel7U6J2/Bs1boHd7PVwu+dU5A2CYlraGk2CXixUWObPjdq2z
Nl5LTE9rBAKsI928srd3IbXuqI89q8LWnzMWXfKO98xUCUJaSdPpJ+0Ypz2DK2jEoaq+rMP0+GZn
nBKiCgan/t786xddiQnwozyTvioCYuyn18lpuKsJb6b7o/Q2Zlw6egMKwzcZtP1xY8EXRAbt99xX
ThO2c42QNbXMpMLqn+eW2Jyau+FuMPDnuy5p+UyB2OfUrnW9d3dhYOJmi5fIRCsAImXmMY55WMQG
U2jdCzhHmNHIrUJgHulPMiSUz0JFVC/vdv9cCw==</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ER9150ERygMv172BZcvZd5yiNQ5t60YWE+mTSHW0bRc=</DigestValue>
      </Reference>
      <Reference URI="/xl/calcChain.xml?ContentType=application/vnd.openxmlformats-officedocument.spreadsheetml.calcChain+xml">
        <DigestMethod Algorithm="http://www.w3.org/2001/04/xmlenc#sha256"/>
        <DigestValue>kD9YciPQeAHt4NXpyzsGqMUON+xR6td1PXWhCLW8h+s=</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blGnAMrk6xdfYVQ6LCj+G0OR0wWThRh4HnOEh8FSyLk=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dAwbRz7k5nz+XLnd4qE5HTFUq0gCNFUcjpybBklJPnM=</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YGLpnLahiO8keOTaplMxx/MSp5+gLq18GsMjqrEqWFc=</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5dekkIwKzRf90xXUi81+AwVWy6O2/GhLq4zeUPXQUbg=</DigestValue>
      </Reference>
      <Reference URI="/xl/styles.xml?ContentType=application/vnd.openxmlformats-officedocument.spreadsheetml.styles+xml">
        <DigestMethod Algorithm="http://www.w3.org/2001/04/xmlenc#sha256"/>
        <DigestValue>TSKFRt2FKGHmTGo/SM9D79qBKgS3bbF76+2FDXIwYYw=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COeHENBoqKD/QySLkQe2OPYveJH1pOdOAxwYN4c30Kk=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Wb7VU9CSAptILO9veMjFWOev/W4bYq+wIImgjZR73Bw=</DigestValue>
      </Reference>
      <Reference URI="/xl/worksheets/sheet10.xml?ContentType=application/vnd.openxmlformats-officedocument.spreadsheetml.worksheet+xml">
        <DigestMethod Algorithm="http://www.w3.org/2001/04/xmlenc#sha256"/>
        <DigestValue>vvl2bMMAJ2GBFA/34k4/0yRyBoe9X9P8tmrJEmuO0o8=</DigestValue>
      </Reference>
      <Reference URI="/xl/worksheets/sheet2.xml?ContentType=application/vnd.openxmlformats-officedocument.spreadsheetml.worksheet+xml">
        <DigestMethod Algorithm="http://www.w3.org/2001/04/xmlenc#sha256"/>
        <DigestValue>BaK633lT3z7bTus6Ozj59RqdzfSjJKXYBZdLvQXT91E=</DigestValue>
      </Reference>
      <Reference URI="/xl/worksheets/sheet3.xml?ContentType=application/vnd.openxmlformats-officedocument.spreadsheetml.worksheet+xml">
        <DigestMethod Algorithm="http://www.w3.org/2001/04/xmlenc#sha256"/>
        <DigestValue>CK0G6Dxhc4NmsDOBG1h5q5s+rrv6OINq9cs/xkL2M2A=</DigestValue>
      </Reference>
      <Reference URI="/xl/worksheets/sheet4.xml?ContentType=application/vnd.openxmlformats-officedocument.spreadsheetml.worksheet+xml">
        <DigestMethod Algorithm="http://www.w3.org/2001/04/xmlenc#sha256"/>
        <DigestValue>rgWNIqAh0cVev6HE3izXfgsYqkWphfRn4vhk0qwMRI0=</DigestValue>
      </Reference>
      <Reference URI="/xl/worksheets/sheet5.xml?ContentType=application/vnd.openxmlformats-officedocument.spreadsheetml.worksheet+xml">
        <DigestMethod Algorithm="http://www.w3.org/2001/04/xmlenc#sha256"/>
        <DigestValue>uGRlSByypZ0Cy/5zKFcB4I/F4fqDReoWw1WlqZnjQrc=</DigestValue>
      </Reference>
      <Reference URI="/xl/worksheets/sheet6.xml?ContentType=application/vnd.openxmlformats-officedocument.spreadsheetml.worksheet+xml">
        <DigestMethod Algorithm="http://www.w3.org/2001/04/xmlenc#sha256"/>
        <DigestValue>9uQsAd2e1Vwg9gVl5qctoI2EBKoCch33hwpaB9Y5/O4=</DigestValue>
      </Reference>
      <Reference URI="/xl/worksheets/sheet7.xml?ContentType=application/vnd.openxmlformats-officedocument.spreadsheetml.worksheet+xml">
        <DigestMethod Algorithm="http://www.w3.org/2001/04/xmlenc#sha256"/>
        <DigestValue>1zL3mWDLHHfQxTDzaz4Sv+TWcAb9VaoHFQP0xpOe7WY=</DigestValue>
      </Reference>
      <Reference URI="/xl/worksheets/sheet8.xml?ContentType=application/vnd.openxmlformats-officedocument.spreadsheetml.worksheet+xml">
        <DigestMethod Algorithm="http://www.w3.org/2001/04/xmlenc#sha256"/>
        <DigestValue>RpxPE6oCpr1EnxlIpnSE2nEk65W/rOYb4f+WSAU7KGY=</DigestValue>
      </Reference>
      <Reference URI="/xl/worksheets/sheet9.xml?ContentType=application/vnd.openxmlformats-officedocument.spreadsheetml.worksheet+xml">
        <DigestMethod Algorithm="http://www.w3.org/2001/04/xmlenc#sha256"/>
        <DigestValue>7zNdNPDsMhiHnvVD7rvh0WJDhIDA7n8vmrKJ/b8NBgM=</DigestValue>
      </Reference>
    </Manifest>
    <SignatureProperties>
      <SignatureProperty Id="idSignatureTime" Target="#idPackageSignature">
        <mdssi:SignatureTime xmlns:mdssi="http://schemas.openxmlformats.org/package/2006/digital-signature">
          <mdssi:Format>YYYY-MM-DDThh:mm:ssTZD</mdssi:Format>
          <mdssi:Value>2022-05-16T16:41:07Z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2022-05-16T16:41:07Z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2022-05-16T16:03:39Z</dcterms:modified>
</cp:coreProperties>
</file>